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lorence\Documents\LAURENT\SIMULATEURS\"/>
    </mc:Choice>
  </mc:AlternateContent>
  <bookViews>
    <workbookView xWindow="0" yWindow="0" windowWidth="24000" windowHeight="9735"/>
  </bookViews>
  <sheets>
    <sheet name="Simulation" sheetId="2" r:id="rId1"/>
    <sheet name="Calcul" sheetId="1" state="hidden" r:id="rId2"/>
    <sheet name="Transfert" sheetId="5" state="hidden" r:id="rId3"/>
  </sheets>
  <definedNames>
    <definedName name="_xlnm.Print_Area" localSheetId="0">Simulation!$A$1:$N$23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5" l="1"/>
  <c r="O6" i="5"/>
  <c r="N9" i="5"/>
  <c r="O9" i="5"/>
  <c r="N10" i="5"/>
  <c r="O10" i="5"/>
  <c r="N11" i="5"/>
  <c r="O11" i="5"/>
  <c r="N12" i="5"/>
  <c r="O12" i="5"/>
  <c r="N14" i="5"/>
  <c r="O14" i="5"/>
  <c r="N15" i="5"/>
  <c r="O15" i="5"/>
  <c r="N16" i="5"/>
  <c r="O16" i="5"/>
  <c r="N17" i="5"/>
  <c r="O17" i="5"/>
  <c r="N18" i="5"/>
  <c r="O18" i="5"/>
  <c r="N19" i="5"/>
  <c r="O19" i="5"/>
  <c r="G6" i="5"/>
  <c r="H6" i="5"/>
  <c r="H7" i="5"/>
  <c r="H8" i="5"/>
  <c r="G9" i="5"/>
  <c r="H9" i="5"/>
  <c r="G10" i="5"/>
  <c r="H10" i="5"/>
  <c r="G11" i="5"/>
  <c r="H11" i="5"/>
  <c r="G12" i="5"/>
  <c r="H12" i="5"/>
  <c r="H13" i="5"/>
  <c r="G14" i="5"/>
  <c r="H14" i="5"/>
  <c r="G15" i="5"/>
  <c r="H15" i="5"/>
  <c r="G16" i="5"/>
  <c r="H16" i="5"/>
  <c r="G17" i="5"/>
  <c r="H17" i="5"/>
  <c r="G18" i="5"/>
  <c r="H18" i="5"/>
  <c r="G19" i="5"/>
  <c r="H19" i="5"/>
  <c r="H20" i="5"/>
  <c r="H5" i="5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5" i="1"/>
  <c r="G6" i="1"/>
  <c r="G7" i="1"/>
  <c r="G7" i="5" s="1"/>
  <c r="G8" i="1"/>
  <c r="G8" i="5" s="1"/>
  <c r="G9" i="1"/>
  <c r="G10" i="1"/>
  <c r="G11" i="1"/>
  <c r="G12" i="1"/>
  <c r="G13" i="1"/>
  <c r="G14" i="1"/>
  <c r="G15" i="1"/>
  <c r="G16" i="1"/>
  <c r="G17" i="1"/>
  <c r="G18" i="1"/>
  <c r="G19" i="1"/>
  <c r="G20" i="1"/>
  <c r="G5" i="1"/>
  <c r="G5" i="5" s="1"/>
  <c r="G13" i="5" l="1"/>
  <c r="G20" i="5"/>
  <c r="H23" i="5"/>
  <c r="B6" i="5"/>
  <c r="C6" i="5"/>
  <c r="E6" i="5"/>
  <c r="F6" i="5"/>
  <c r="I6" i="5"/>
  <c r="J6" i="5"/>
  <c r="K6" i="5"/>
  <c r="M6" i="5"/>
  <c r="B7" i="5"/>
  <c r="C7" i="5"/>
  <c r="F7" i="5"/>
  <c r="I7" i="5"/>
  <c r="J7" i="5"/>
  <c r="M7" i="5"/>
  <c r="B8" i="5"/>
  <c r="C8" i="5"/>
  <c r="F8" i="5"/>
  <c r="I8" i="5"/>
  <c r="J8" i="5"/>
  <c r="M8" i="5"/>
  <c r="B9" i="5"/>
  <c r="C9" i="5"/>
  <c r="F9" i="5"/>
  <c r="I9" i="5"/>
  <c r="J9" i="5"/>
  <c r="M9" i="5"/>
  <c r="B10" i="5"/>
  <c r="C10" i="5"/>
  <c r="F10" i="5"/>
  <c r="I10" i="5"/>
  <c r="J10" i="5"/>
  <c r="M10" i="5"/>
  <c r="B11" i="5"/>
  <c r="C11" i="5"/>
  <c r="F11" i="5"/>
  <c r="I11" i="5"/>
  <c r="J11" i="5"/>
  <c r="M11" i="5"/>
  <c r="B12" i="5"/>
  <c r="C12" i="5"/>
  <c r="F12" i="5"/>
  <c r="I12" i="5"/>
  <c r="J12" i="5"/>
  <c r="M12" i="5"/>
  <c r="B13" i="5"/>
  <c r="C13" i="5"/>
  <c r="F13" i="5"/>
  <c r="I13" i="5"/>
  <c r="J13" i="5"/>
  <c r="M13" i="5"/>
  <c r="B14" i="5"/>
  <c r="C14" i="5"/>
  <c r="D14" i="5"/>
  <c r="E14" i="5"/>
  <c r="F14" i="5"/>
  <c r="I14" i="5"/>
  <c r="J14" i="5"/>
  <c r="K14" i="5"/>
  <c r="L14" i="5"/>
  <c r="M14" i="5"/>
  <c r="B15" i="5"/>
  <c r="C15" i="5"/>
  <c r="D15" i="5"/>
  <c r="E15" i="5"/>
  <c r="F15" i="5"/>
  <c r="I15" i="5"/>
  <c r="J15" i="5"/>
  <c r="K15" i="5"/>
  <c r="L15" i="5"/>
  <c r="M15" i="5"/>
  <c r="B16" i="5"/>
  <c r="C16" i="5"/>
  <c r="D16" i="5"/>
  <c r="E16" i="5"/>
  <c r="F16" i="5"/>
  <c r="I16" i="5"/>
  <c r="J16" i="5"/>
  <c r="K16" i="5"/>
  <c r="L16" i="5"/>
  <c r="M16" i="5"/>
  <c r="B17" i="5"/>
  <c r="C17" i="5"/>
  <c r="F17" i="5"/>
  <c r="I17" i="5"/>
  <c r="J17" i="5"/>
  <c r="M17" i="5"/>
  <c r="B18" i="5"/>
  <c r="C18" i="5"/>
  <c r="F18" i="5"/>
  <c r="I18" i="5"/>
  <c r="J18" i="5"/>
  <c r="M18" i="5"/>
  <c r="B19" i="5"/>
  <c r="C19" i="5"/>
  <c r="D19" i="5"/>
  <c r="E19" i="5"/>
  <c r="F19" i="5"/>
  <c r="I19" i="5"/>
  <c r="J19" i="5"/>
  <c r="K19" i="5"/>
  <c r="L19" i="5"/>
  <c r="M19" i="5"/>
  <c r="B20" i="5"/>
  <c r="C20" i="5"/>
  <c r="F20" i="5"/>
  <c r="I20" i="5"/>
  <c r="J20" i="5"/>
  <c r="M20" i="5"/>
  <c r="I5" i="5"/>
  <c r="F5" i="5"/>
  <c r="J5" i="5"/>
  <c r="M5" i="5"/>
  <c r="C5" i="5"/>
  <c r="B5" i="5"/>
  <c r="D6" i="1"/>
  <c r="D7" i="1"/>
  <c r="D7" i="5" s="1"/>
  <c r="D8" i="1"/>
  <c r="D9" i="1"/>
  <c r="D9" i="5" s="1"/>
  <c r="D10" i="1"/>
  <c r="D10" i="5" s="1"/>
  <c r="D11" i="1"/>
  <c r="D12" i="1"/>
  <c r="D12" i="5" s="1"/>
  <c r="D13" i="1"/>
  <c r="D13" i="5" s="1"/>
  <c r="D14" i="1"/>
  <c r="D15" i="1"/>
  <c r="D16" i="1"/>
  <c r="D17" i="1"/>
  <c r="D17" i="5" s="1"/>
  <c r="D18" i="1"/>
  <c r="D18" i="5" s="1"/>
  <c r="D19" i="1"/>
  <c r="D20" i="1"/>
  <c r="D5" i="1"/>
  <c r="E5" i="1" s="1"/>
  <c r="L5" i="1" s="1"/>
  <c r="E6" i="1"/>
  <c r="E7" i="1"/>
  <c r="E7" i="5" s="1"/>
  <c r="E8" i="1"/>
  <c r="G23" i="5" l="1"/>
  <c r="K5" i="1"/>
  <c r="K5" i="5" s="1"/>
  <c r="E8" i="5"/>
  <c r="D8" i="5"/>
  <c r="L6" i="1"/>
  <c r="E10" i="1"/>
  <c r="E10" i="5" s="1"/>
  <c r="E17" i="1"/>
  <c r="E17" i="5" s="1"/>
  <c r="E13" i="1"/>
  <c r="E13" i="5" s="1"/>
  <c r="E9" i="1"/>
  <c r="E9" i="5" s="1"/>
  <c r="E18" i="1"/>
  <c r="E18" i="5" s="1"/>
  <c r="D6" i="5"/>
  <c r="E20" i="1"/>
  <c r="E16" i="1"/>
  <c r="E12" i="1"/>
  <c r="E12" i="5" s="1"/>
  <c r="E14" i="1"/>
  <c r="L7" i="1"/>
  <c r="E19" i="1"/>
  <c r="E15" i="1"/>
  <c r="E11" i="1"/>
  <c r="L6" i="5"/>
  <c r="L5" i="5"/>
  <c r="E5" i="5"/>
  <c r="D5" i="5"/>
  <c r="E20" i="5"/>
  <c r="D20" i="5"/>
  <c r="E11" i="5"/>
  <c r="J23" i="5"/>
  <c r="F16" i="2" s="1"/>
  <c r="D11" i="5"/>
  <c r="B23" i="5"/>
  <c r="I23" i="5"/>
  <c r="F15" i="2" s="1"/>
  <c r="F23" i="5"/>
  <c r="C23" i="5"/>
  <c r="M23" i="5"/>
  <c r="F22" i="2" s="1"/>
  <c r="L8" i="1"/>
  <c r="O5" i="1" l="1"/>
  <c r="L8" i="5"/>
  <c r="L15" i="1"/>
  <c r="K7" i="1"/>
  <c r="O7" i="1" s="1"/>
  <c r="L7" i="5"/>
  <c r="L12" i="1"/>
  <c r="L20" i="1"/>
  <c r="L18" i="1"/>
  <c r="L13" i="1"/>
  <c r="L10" i="1"/>
  <c r="L11" i="1"/>
  <c r="L19" i="1"/>
  <c r="L14" i="1"/>
  <c r="L16" i="1"/>
  <c r="L9" i="1"/>
  <c r="L17" i="1"/>
  <c r="K6" i="1"/>
  <c r="O6" i="1" s="1"/>
  <c r="N6" i="1" s="1"/>
  <c r="D23" i="5"/>
  <c r="E23" i="5"/>
  <c r="K8" i="1"/>
  <c r="K8" i="5" s="1"/>
  <c r="F8" i="2"/>
  <c r="N7" i="1" l="1"/>
  <c r="N7" i="5" s="1"/>
  <c r="O7" i="5"/>
  <c r="N5" i="1"/>
  <c r="N5" i="5" s="1"/>
  <c r="O5" i="5"/>
  <c r="L20" i="5"/>
  <c r="L13" i="5"/>
  <c r="L10" i="5"/>
  <c r="L17" i="5"/>
  <c r="L18" i="5"/>
  <c r="O8" i="1"/>
  <c r="L12" i="5"/>
  <c r="L9" i="5"/>
  <c r="L11" i="5"/>
  <c r="F9" i="2"/>
  <c r="K15" i="1"/>
  <c r="O15" i="1" s="1"/>
  <c r="N15" i="1" s="1"/>
  <c r="K9" i="1"/>
  <c r="O9" i="1" s="1"/>
  <c r="N9" i="1" s="1"/>
  <c r="K14" i="1"/>
  <c r="O14" i="1" s="1"/>
  <c r="N14" i="1" s="1"/>
  <c r="K11" i="1"/>
  <c r="O11" i="1" s="1"/>
  <c r="N11" i="1" s="1"/>
  <c r="K13" i="1"/>
  <c r="K20" i="1"/>
  <c r="O20" i="1" s="1"/>
  <c r="N20" i="1" s="1"/>
  <c r="K7" i="5"/>
  <c r="K17" i="1"/>
  <c r="O17" i="1" s="1"/>
  <c r="N17" i="1" s="1"/>
  <c r="K16" i="1"/>
  <c r="O16" i="1" s="1"/>
  <c r="N16" i="1" s="1"/>
  <c r="K19" i="1"/>
  <c r="O19" i="1" s="1"/>
  <c r="N19" i="1" s="1"/>
  <c r="K10" i="1"/>
  <c r="O10" i="1" s="1"/>
  <c r="N10" i="1" s="1"/>
  <c r="K18" i="1"/>
  <c r="O18" i="1" s="1"/>
  <c r="N18" i="1" s="1"/>
  <c r="K12" i="1"/>
  <c r="O12" i="1" s="1"/>
  <c r="N12" i="1" s="1"/>
  <c r="N8" i="1" l="1"/>
  <c r="N8" i="5" s="1"/>
  <c r="O8" i="5"/>
  <c r="O13" i="1"/>
  <c r="N13" i="1" s="1"/>
  <c r="K13" i="5"/>
  <c r="L23" i="5"/>
  <c r="F18" i="2" s="1"/>
  <c r="O20" i="5"/>
  <c r="N20" i="5"/>
  <c r="K18" i="5"/>
  <c r="K17" i="5"/>
  <c r="K12" i="5"/>
  <c r="K10" i="5"/>
  <c r="K9" i="5"/>
  <c r="K11" i="5"/>
  <c r="K20" i="5"/>
  <c r="Q23" i="5" l="1"/>
  <c r="R23" i="5" s="1"/>
  <c r="K13" i="2" s="1"/>
  <c r="N13" i="5"/>
  <c r="N23" i="5" s="1"/>
  <c r="O13" i="5"/>
  <c r="O23" i="5" s="1"/>
  <c r="K23" i="5"/>
  <c r="F17" i="2" s="1"/>
  <c r="F20" i="2" l="1"/>
  <c r="S23" i="5"/>
  <c r="K16" i="2" s="1"/>
  <c r="J13" i="2"/>
  <c r="T23" i="5" l="1"/>
  <c r="M15" i="2" s="1"/>
</calcChain>
</file>

<file path=xl/sharedStrings.xml><?xml version="1.0" encoding="utf-8"?>
<sst xmlns="http://schemas.openxmlformats.org/spreadsheetml/2006/main" count="92" uniqueCount="54">
  <si>
    <t>1D</t>
  </si>
  <si>
    <t>2D</t>
  </si>
  <si>
    <t>Coeff base actuels</t>
  </si>
  <si>
    <t>Coeff base futurs</t>
  </si>
  <si>
    <t>Niveau</t>
  </si>
  <si>
    <t>Points de compétence</t>
  </si>
  <si>
    <t>Plafonds actuels</t>
  </si>
  <si>
    <t>Plafonds futurs</t>
  </si>
  <si>
    <t>Coeff total de rémunération actuel</t>
  </si>
  <si>
    <t>Coeff total de rémunération futur</t>
  </si>
  <si>
    <t>Points de compétence futurs</t>
  </si>
  <si>
    <t>3D</t>
  </si>
  <si>
    <t>4D</t>
  </si>
  <si>
    <t>1C</t>
  </si>
  <si>
    <t>2C</t>
  </si>
  <si>
    <t>3C</t>
  </si>
  <si>
    <t>4C</t>
  </si>
  <si>
    <t>1B</t>
  </si>
  <si>
    <t>2B</t>
  </si>
  <si>
    <t>3B</t>
  </si>
  <si>
    <t>4B</t>
  </si>
  <si>
    <t>1A</t>
  </si>
  <si>
    <t>2A</t>
  </si>
  <si>
    <t>3A</t>
  </si>
  <si>
    <t>4A</t>
  </si>
  <si>
    <t>SITUATION ACTUELLE</t>
  </si>
  <si>
    <t>SITUATION FUTURE</t>
  </si>
  <si>
    <t>Points de compétence actuels</t>
  </si>
  <si>
    <t>SITUATION FUTURE :</t>
  </si>
  <si>
    <t>votre nombre de points de compétence</t>
  </si>
  <si>
    <r>
      <t>Renseignez</t>
    </r>
    <r>
      <rPr>
        <b/>
        <sz val="16"/>
        <color rgb="FFC00000"/>
        <rFont val="Calibri"/>
        <family val="2"/>
        <scheme val="minor"/>
      </rPr>
      <t xml:space="preserve"> :</t>
    </r>
  </si>
  <si>
    <t>Coefficient total avec points de compétence</t>
  </si>
  <si>
    <t>Coefficient de base</t>
  </si>
  <si>
    <t>en points</t>
  </si>
  <si>
    <t>Gain :</t>
  </si>
  <si>
    <t>en euros</t>
  </si>
  <si>
    <t xml:space="preserve">Valeur du point  </t>
  </si>
  <si>
    <t>en € sur 14 mois</t>
  </si>
  <si>
    <r>
      <t xml:space="preserve">Coefficient de base actuel </t>
    </r>
    <r>
      <rPr>
        <b/>
        <sz val="11"/>
        <color theme="4" tint="-0.499984740745262"/>
        <rFont val="Calibri"/>
        <family val="2"/>
        <scheme val="minor"/>
      </rPr>
      <t xml:space="preserve"> (+1,65% - accord du 10/04/2013)</t>
    </r>
  </si>
  <si>
    <t>Coefficient plafond</t>
  </si>
  <si>
    <t>Part variable</t>
  </si>
  <si>
    <t>Total annuel en €</t>
  </si>
  <si>
    <t>en € de part variable</t>
  </si>
  <si>
    <t>Plafond part variable</t>
  </si>
  <si>
    <t>en part variable</t>
  </si>
  <si>
    <t>Taux pour part variable</t>
  </si>
  <si>
    <t>Part variable plafond</t>
  </si>
  <si>
    <t>Total</t>
  </si>
  <si>
    <r>
      <rPr>
        <b/>
        <u/>
        <sz val="18"/>
        <color theme="1" tint="0.34998626667073579"/>
        <rFont val="Calibri"/>
        <family val="2"/>
        <scheme val="minor"/>
      </rPr>
      <t>Gain (en brut)</t>
    </r>
    <r>
      <rPr>
        <b/>
        <sz val="18"/>
        <color theme="1" tint="0.34998626667073579"/>
        <rFont val="Calibri"/>
        <family val="2"/>
        <scheme val="minor"/>
      </rPr>
      <t xml:space="preserve"> :</t>
    </r>
  </si>
  <si>
    <r>
      <rPr>
        <i/>
        <u/>
        <sz val="11"/>
        <color rgb="FFC00000"/>
        <rFont val="Calibri"/>
        <family val="2"/>
        <scheme val="minor"/>
      </rPr>
      <t>Attention</t>
    </r>
    <r>
      <rPr>
        <i/>
        <sz val="11"/>
        <color theme="1"/>
        <rFont val="Calibri"/>
        <family val="2"/>
        <scheme val="minor"/>
      </rPr>
      <t xml:space="preserve"> : calculs réalisés selon l'hypothèse UCANSS d'un maintien du pourcentage de votre part variable</t>
    </r>
  </si>
  <si>
    <t>(utiliser le menu déroulant)</t>
  </si>
  <si>
    <t xml:space="preserve"> votre niveau actuel</t>
  </si>
  <si>
    <t>votre part variable actuelle</t>
  </si>
  <si>
    <t>(en euros bruts)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</si>
</sst>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Liberation Sans"/>
    </font>
    <font>
      <i/>
      <sz val="11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0"/>
      <color rgb="FFC00000"/>
      <name val="Calibri"/>
      <family val="2"/>
      <scheme val="minor"/>
    </font>
    <font>
      <b/>
      <u/>
      <sz val="16"/>
      <color rgb="FFC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3"/>
      <color theme="9" tint="-0.499984740745262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6"/>
      <color theme="1" tint="0.34998626667073579"/>
      <name val="Calibri"/>
      <family val="2"/>
      <scheme val="minor"/>
    </font>
    <font>
      <b/>
      <sz val="20"/>
      <color rgb="FF314D1F"/>
      <name val="Calibri"/>
      <family val="2"/>
      <scheme val="minor"/>
    </font>
    <font>
      <b/>
      <sz val="14"/>
      <color rgb="FF314D1F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b/>
      <sz val="13"/>
      <color theme="2" tint="-0.499984740745262"/>
      <name val="Calibri"/>
      <family val="2"/>
      <scheme val="minor"/>
    </font>
    <font>
      <b/>
      <i/>
      <sz val="12"/>
      <color theme="9" tint="-0.499984740745262"/>
      <name val="Calibri"/>
      <family val="2"/>
      <scheme val="minor"/>
    </font>
    <font>
      <b/>
      <i/>
      <sz val="14"/>
      <color rgb="FF314D1F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8"/>
      <color theme="1" tint="0.34998626667073579"/>
      <name val="Calibri"/>
      <family val="2"/>
      <scheme val="minor"/>
    </font>
    <font>
      <b/>
      <u/>
      <sz val="18"/>
      <color theme="1" tint="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u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8" tint="-0.249977111117893"/>
      </left>
      <right/>
      <top/>
      <bottom style="medium">
        <color theme="8" tint="-0.249977111117893"/>
      </bottom>
      <diagonal/>
    </border>
    <border>
      <left/>
      <right/>
      <top/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thin">
        <color theme="8" tint="-0.249977111117893"/>
      </bottom>
      <diagonal/>
    </border>
    <border>
      <left/>
      <right/>
      <top style="medium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ck">
        <color theme="2" tint="-0.499984740745262"/>
      </left>
      <right style="thick">
        <color theme="2" tint="-0.499984740745262"/>
      </right>
      <top style="thick">
        <color theme="2" tint="-0.499984740745262"/>
      </top>
      <bottom style="thick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/>
      <diagonal/>
    </border>
    <border>
      <left/>
      <right/>
      <top/>
      <bottom style="thick">
        <color theme="2" tint="-0.499984740745262"/>
      </bottom>
      <diagonal/>
    </border>
    <border>
      <left style="thick">
        <color theme="2" tint="-0.499984740745262"/>
      </left>
      <right/>
      <top/>
      <bottom/>
      <diagonal/>
    </border>
    <border>
      <left/>
      <right/>
      <top/>
      <bottom style="thin">
        <color theme="9" tint="-0.499984740745262"/>
      </bottom>
      <diagonal/>
    </border>
    <border>
      <left style="medium">
        <color rgb="FF314D1F"/>
      </left>
      <right style="medium">
        <color rgb="FF314D1F"/>
      </right>
      <top style="medium">
        <color rgb="FF314D1F"/>
      </top>
      <bottom style="medium">
        <color rgb="FF314D1F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/>
      <right/>
      <top style="thin">
        <color auto="1"/>
      </top>
      <bottom style="medium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2" borderId="9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Border="1" applyAlignment="1" applyProtection="1">
      <alignment horizontal="center" vertical="center"/>
      <protection hidden="1"/>
    </xf>
    <xf numFmtId="0" fontId="0" fillId="2" borderId="5" xfId="0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Protection="1"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vertical="center"/>
      <protection hidden="1"/>
    </xf>
    <xf numFmtId="164" fontId="12" fillId="0" borderId="25" xfId="0" applyNumberFormat="1" applyFont="1" applyBorder="1" applyAlignment="1" applyProtection="1">
      <alignment horizontal="center" vertical="center"/>
      <protection hidden="1"/>
    </xf>
    <xf numFmtId="164" fontId="12" fillId="0" borderId="26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0" fontId="13" fillId="0" borderId="0" xfId="0" applyFont="1" applyProtection="1">
      <protection hidden="1"/>
    </xf>
    <xf numFmtId="0" fontId="13" fillId="5" borderId="33" xfId="0" applyFont="1" applyFill="1" applyBorder="1" applyProtection="1">
      <protection hidden="1"/>
    </xf>
    <xf numFmtId="0" fontId="13" fillId="5" borderId="34" xfId="0" applyFont="1" applyFill="1" applyBorder="1" applyProtection="1">
      <protection hidden="1"/>
    </xf>
    <xf numFmtId="0" fontId="13" fillId="5" borderId="35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13" fillId="5" borderId="36" xfId="0" applyFont="1" applyFill="1" applyBorder="1" applyProtection="1">
      <protection hidden="1"/>
    </xf>
    <xf numFmtId="0" fontId="13" fillId="5" borderId="37" xfId="0" applyFont="1" applyFill="1" applyBorder="1" applyProtection="1">
      <protection hidden="1"/>
    </xf>
    <xf numFmtId="0" fontId="13" fillId="5" borderId="0" xfId="0" applyFont="1" applyFill="1" applyBorder="1" applyProtection="1">
      <protection hidden="1"/>
    </xf>
    <xf numFmtId="0" fontId="14" fillId="5" borderId="0" xfId="0" applyFont="1" applyFill="1" applyBorder="1" applyProtection="1">
      <protection hidden="1"/>
    </xf>
    <xf numFmtId="0" fontId="22" fillId="5" borderId="41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164" fontId="22" fillId="5" borderId="41" xfId="0" applyNumberFormat="1" applyFont="1" applyFill="1" applyBorder="1" applyAlignment="1" applyProtection="1">
      <alignment horizontal="center" vertical="center"/>
      <protection hidden="1"/>
    </xf>
    <xf numFmtId="164" fontId="26" fillId="5" borderId="41" xfId="0" applyNumberFormat="1" applyFont="1" applyFill="1" applyBorder="1" applyAlignment="1" applyProtection="1">
      <alignment horizontal="center" vertical="center" wrapText="1"/>
      <protection hidden="1"/>
    </xf>
    <xf numFmtId="0" fontId="13" fillId="5" borderId="38" xfId="0" applyFont="1" applyFill="1" applyBorder="1" applyProtection="1">
      <protection hidden="1"/>
    </xf>
    <xf numFmtId="0" fontId="13" fillId="5" borderId="39" xfId="0" applyFont="1" applyFill="1" applyBorder="1" applyProtection="1">
      <protection hidden="1"/>
    </xf>
    <xf numFmtId="0" fontId="13" fillId="5" borderId="40" xfId="0" applyFont="1" applyFill="1" applyBorder="1" applyProtection="1">
      <protection hidden="1"/>
    </xf>
    <xf numFmtId="0" fontId="0" fillId="4" borderId="1" xfId="0" applyFill="1" applyBorder="1"/>
    <xf numFmtId="164" fontId="19" fillId="3" borderId="42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20" fillId="0" borderId="0" xfId="0" applyFont="1" applyAlignment="1" applyProtection="1">
      <alignment wrapText="1"/>
      <protection hidden="1"/>
    </xf>
    <xf numFmtId="164" fontId="22" fillId="5" borderId="47" xfId="0" applyNumberFormat="1" applyFont="1" applyFill="1" applyBorder="1" applyAlignment="1" applyProtection="1">
      <alignment horizontal="center" vertical="center" wrapText="1"/>
      <protection hidden="1"/>
    </xf>
    <xf numFmtId="164" fontId="26" fillId="5" borderId="48" xfId="0" applyNumberFormat="1" applyFont="1" applyFill="1" applyBorder="1" applyAlignment="1" applyProtection="1">
      <alignment horizontal="center" vertical="center" wrapText="1"/>
      <protection hidden="1"/>
    </xf>
    <xf numFmtId="164" fontId="22" fillId="5" borderId="50" xfId="0" applyNumberFormat="1" applyFont="1" applyFill="1" applyBorder="1" applyAlignment="1" applyProtection="1">
      <alignment horizontal="center" vertical="center" wrapText="1"/>
      <protection hidden="1"/>
    </xf>
    <xf numFmtId="164" fontId="22" fillId="5" borderId="0" xfId="0" applyNumberFormat="1" applyFont="1" applyFill="1" applyBorder="1" applyAlignment="1" applyProtection="1">
      <alignment horizontal="center" vertical="center" wrapText="1"/>
      <protection hidden="1"/>
    </xf>
    <xf numFmtId="164" fontId="22" fillId="5" borderId="49" xfId="0" applyNumberFormat="1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Alignment="1" applyProtection="1">
      <alignment horizontal="left"/>
      <protection hidden="1"/>
    </xf>
    <xf numFmtId="0" fontId="3" fillId="0" borderId="52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0" fillId="0" borderId="53" xfId="0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2" borderId="7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0" fillId="0" borderId="0" xfId="0" applyFont="1"/>
    <xf numFmtId="0" fontId="3" fillId="0" borderId="55" xfId="0" applyFont="1" applyBorder="1" applyAlignment="1">
      <alignment horizontal="center"/>
    </xf>
    <xf numFmtId="165" fontId="3" fillId="0" borderId="55" xfId="0" applyNumberFormat="1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4" fillId="2" borderId="56" xfId="0" applyFont="1" applyFill="1" applyBorder="1" applyAlignment="1">
      <alignment horizontal="center"/>
    </xf>
    <xf numFmtId="165" fontId="3" fillId="2" borderId="54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0" xfId="0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32" fillId="0" borderId="0" xfId="0" applyFont="1" applyAlignment="1" applyProtection="1">
      <alignment vertical="center" wrapText="1"/>
      <protection hidden="1"/>
    </xf>
    <xf numFmtId="0" fontId="31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24" fillId="0" borderId="0" xfId="0" applyFont="1" applyAlignment="1" applyProtection="1">
      <alignment horizontal="right" vertical="center"/>
      <protection hidden="1"/>
    </xf>
    <xf numFmtId="0" fontId="24" fillId="0" borderId="43" xfId="0" applyFont="1" applyBorder="1" applyAlignment="1" applyProtection="1">
      <alignment horizontal="center" vertical="center"/>
      <protection hidden="1"/>
    </xf>
    <xf numFmtId="0" fontId="0" fillId="0" borderId="46" xfId="0" applyBorder="1" applyProtection="1">
      <protection hidden="1"/>
    </xf>
    <xf numFmtId="0" fontId="18" fillId="0" borderId="32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hidden="1"/>
    </xf>
    <xf numFmtId="0" fontId="13" fillId="5" borderId="36" xfId="0" applyFont="1" applyFill="1" applyBorder="1" applyAlignment="1" applyProtection="1">
      <alignment vertical="center"/>
      <protection hidden="1"/>
    </xf>
    <xf numFmtId="0" fontId="13" fillId="5" borderId="37" xfId="0" applyFon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3" fontId="19" fillId="3" borderId="42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right" vertical="center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top" wrapText="1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25" fillId="5" borderId="0" xfId="0" applyFont="1" applyFill="1" applyBorder="1" applyAlignment="1" applyProtection="1">
      <alignment horizontal="left" vertical="center" wrapText="1"/>
      <protection hidden="1"/>
    </xf>
    <xf numFmtId="0" fontId="16" fillId="5" borderId="0" xfId="0" applyFont="1" applyFill="1" applyBorder="1" applyAlignment="1" applyProtection="1">
      <alignment horizontal="left" vertical="center" wrapText="1"/>
      <protection hidden="1"/>
    </xf>
    <xf numFmtId="0" fontId="15" fillId="5" borderId="0" xfId="0" applyFont="1" applyFill="1" applyBorder="1" applyAlignment="1" applyProtection="1">
      <alignment horizontal="left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45" xfId="0" applyFont="1" applyBorder="1" applyAlignment="1" applyProtection="1">
      <alignment horizontal="center" vertical="center" wrapText="1"/>
      <protection hidden="1"/>
    </xf>
    <xf numFmtId="0" fontId="21" fillId="5" borderId="0" xfId="0" applyFont="1" applyFill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19" fillId="0" borderId="0" xfId="0" applyFont="1" applyAlignment="1" applyProtection="1">
      <alignment horizontal="center"/>
      <protection hidden="1"/>
    </xf>
    <xf numFmtId="0" fontId="19" fillId="0" borderId="45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right" vertical="center"/>
      <protection hidden="1"/>
    </xf>
    <xf numFmtId="0" fontId="24" fillId="0" borderId="44" xfId="0" applyFont="1" applyBorder="1" applyAlignment="1" applyProtection="1">
      <alignment horizontal="right" vertical="center"/>
      <protection hidden="1"/>
    </xf>
    <xf numFmtId="0" fontId="7" fillId="0" borderId="20" xfId="0" applyFont="1" applyBorder="1" applyAlignment="1" applyProtection="1">
      <alignment horizontal="left" vertical="center" wrapText="1"/>
      <protection hidden="1"/>
    </xf>
    <xf numFmtId="0" fontId="7" fillId="0" borderId="21" xfId="0" applyFont="1" applyBorder="1" applyAlignment="1" applyProtection="1">
      <alignment horizontal="left" vertical="center" wrapText="1"/>
      <protection hidden="1"/>
    </xf>
    <xf numFmtId="0" fontId="7" fillId="0" borderId="22" xfId="0" applyFont="1" applyBorder="1" applyAlignment="1" applyProtection="1">
      <alignment horizontal="left" vertical="center" wrapText="1"/>
      <protection hidden="1"/>
    </xf>
    <xf numFmtId="0" fontId="7" fillId="0" borderId="23" xfId="0" applyFont="1" applyBorder="1" applyAlignment="1" applyProtection="1">
      <alignment horizontal="left" vertical="center" wrapText="1"/>
      <protection hidden="1"/>
    </xf>
    <xf numFmtId="0" fontId="7" fillId="0" borderId="24" xfId="0" applyFont="1" applyBorder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center" vertical="top" wrapText="1"/>
      <protection hidden="1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14D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1247775</xdr:colOff>
      <xdr:row>10</xdr:row>
      <xdr:rowOff>57150</xdr:rowOff>
    </xdr:from>
    <xdr:to>
      <xdr:col>11</xdr:col>
      <xdr:colOff>304800</xdr:colOff>
      <xdr:row>16</xdr:row>
      <xdr:rowOff>114300</xdr:rowOff>
    </xdr:to>
    <xdr:sp macro="" textlink="">
      <xdr:nvSpPr>
        <xdr:cNvPr id="19" name="Accolade fermante 18"/>
        <xdr:cNvSpPr/>
      </xdr:nvSpPr>
      <xdr:spPr>
        <a:xfrm>
          <a:off x="8620125" y="2924175"/>
          <a:ext cx="333375" cy="1266825"/>
        </a:xfrm>
        <a:prstGeom prst="rightBrace">
          <a:avLst/>
        </a:prstGeom>
        <a:ln w="25400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438150</xdr:colOff>
      <xdr:row>4</xdr:row>
      <xdr:rowOff>28575</xdr:rowOff>
    </xdr:from>
    <xdr:to>
      <xdr:col>5</xdr:col>
      <xdr:colOff>866775</xdr:colOff>
      <xdr:row>4</xdr:row>
      <xdr:rowOff>247650</xdr:rowOff>
    </xdr:to>
    <xdr:sp macro="" textlink="">
      <xdr:nvSpPr>
        <xdr:cNvPr id="4" name="Flèche vers le bas 3"/>
        <xdr:cNvSpPr/>
      </xdr:nvSpPr>
      <xdr:spPr>
        <a:xfrm>
          <a:off x="3705225" y="1371600"/>
          <a:ext cx="428625" cy="219075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47623</xdr:colOff>
      <xdr:row>3</xdr:row>
      <xdr:rowOff>268223</xdr:rowOff>
    </xdr:from>
    <xdr:to>
      <xdr:col>7</xdr:col>
      <xdr:colOff>1219199</xdr:colOff>
      <xdr:row>4</xdr:row>
      <xdr:rowOff>9524</xdr:rowOff>
    </xdr:to>
    <xdr:sp macro="" textlink="">
      <xdr:nvSpPr>
        <xdr:cNvPr id="7" name="Parenthèse fermante 6"/>
        <xdr:cNvSpPr/>
      </xdr:nvSpPr>
      <xdr:spPr>
        <a:xfrm rot="5400000">
          <a:off x="3958398" y="-680277"/>
          <a:ext cx="84201" cy="3981451"/>
        </a:xfrm>
        <a:prstGeom prst="rightBracket">
          <a:avLst/>
        </a:prstGeom>
        <a:ln w="25400">
          <a:solidFill>
            <a:schemeClr val="accent5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47625</xdr:colOff>
      <xdr:row>8</xdr:row>
      <xdr:rowOff>257175</xdr:rowOff>
    </xdr:from>
    <xdr:to>
      <xdr:col>8</xdr:col>
      <xdr:colOff>114300</xdr:colOff>
      <xdr:row>12</xdr:row>
      <xdr:rowOff>142875</xdr:rowOff>
    </xdr:to>
    <xdr:cxnSp macro="">
      <xdr:nvCxnSpPr>
        <xdr:cNvPr id="5" name="Connecteur droit avec flèche 4"/>
        <xdr:cNvCxnSpPr/>
      </xdr:nvCxnSpPr>
      <xdr:spPr>
        <a:xfrm>
          <a:off x="4781550" y="2505075"/>
          <a:ext cx="1533525" cy="704850"/>
        </a:xfrm>
        <a:prstGeom prst="straightConnector1">
          <a:avLst/>
        </a:prstGeom>
        <a:ln w="50800">
          <a:solidFill>
            <a:schemeClr val="tx1">
              <a:lumMod val="50000"/>
              <a:lumOff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133350</xdr:colOff>
      <xdr:row>14</xdr:row>
      <xdr:rowOff>28575</xdr:rowOff>
    </xdr:from>
    <xdr:to>
      <xdr:col>8</xdr:col>
      <xdr:colOff>114300</xdr:colOff>
      <xdr:row>17</xdr:row>
      <xdr:rowOff>209550</xdr:rowOff>
    </xdr:to>
    <xdr:cxnSp macro="">
      <xdr:nvCxnSpPr>
        <xdr:cNvPr id="8" name="Connecteur droit avec flèche 7"/>
        <xdr:cNvCxnSpPr/>
      </xdr:nvCxnSpPr>
      <xdr:spPr>
        <a:xfrm flipV="1">
          <a:off x="4686300" y="3476625"/>
          <a:ext cx="1447800" cy="1123950"/>
        </a:xfrm>
        <a:prstGeom prst="straightConnector1">
          <a:avLst/>
        </a:prstGeom>
        <a:ln w="50800">
          <a:solidFill>
            <a:schemeClr val="tx1">
              <a:lumMod val="50000"/>
              <a:lumOff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190500</xdr:colOff>
      <xdr:row>0</xdr:row>
      <xdr:rowOff>47625</xdr:rowOff>
    </xdr:from>
    <xdr:to>
      <xdr:col>1</xdr:col>
      <xdr:colOff>42545</xdr:colOff>
      <xdr:row>4</xdr:row>
      <xdr:rowOff>120650</xdr:rowOff>
    </xdr:to>
    <xdr:pic>
      <xdr:nvPicPr>
        <xdr:cNvPr id="10" name="Image 9" descr="C:\Users\Florence\AppData\Local\Packages\Microsoft.Windows.Photos_8wekyb3d8bbwe\TempState\ShareServiceTempFolder\Logo-SNFOCOS-FINAL3.jpe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7625"/>
          <a:ext cx="899795" cy="1311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400050</xdr:colOff>
      <xdr:row>4</xdr:row>
      <xdr:rowOff>28575</xdr:rowOff>
    </xdr:from>
    <xdr:to>
      <xdr:col>7</xdr:col>
      <xdr:colOff>828675</xdr:colOff>
      <xdr:row>4</xdr:row>
      <xdr:rowOff>247650</xdr:rowOff>
    </xdr:to>
    <xdr:sp macro="" textlink="">
      <xdr:nvSpPr>
        <xdr:cNvPr id="11" name="Flèche vers le bas 10"/>
        <xdr:cNvSpPr/>
      </xdr:nvSpPr>
      <xdr:spPr>
        <a:xfrm>
          <a:off x="5172075" y="1371600"/>
          <a:ext cx="428625" cy="219075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76200</xdr:colOff>
      <xdr:row>15</xdr:row>
      <xdr:rowOff>152400</xdr:rowOff>
    </xdr:from>
    <xdr:to>
      <xdr:col>9</xdr:col>
      <xdr:colOff>1000125</xdr:colOff>
      <xdr:row>19</xdr:row>
      <xdr:rowOff>161926</xdr:rowOff>
    </xdr:to>
    <xdr:cxnSp macro="">
      <xdr:nvCxnSpPr>
        <xdr:cNvPr id="15" name="Connecteur droit avec flèche 14"/>
        <xdr:cNvCxnSpPr/>
      </xdr:nvCxnSpPr>
      <xdr:spPr>
        <a:xfrm flipV="1">
          <a:off x="4810125" y="3914775"/>
          <a:ext cx="2667000" cy="1066801"/>
        </a:xfrm>
        <a:prstGeom prst="straightConnector1">
          <a:avLst/>
        </a:prstGeom>
        <a:ln w="50800">
          <a:solidFill>
            <a:schemeClr val="tx1">
              <a:lumMod val="50000"/>
              <a:lumOff val="50000"/>
            </a:schemeClr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304800</xdr:colOff>
      <xdr:row>4</xdr:row>
      <xdr:rowOff>28575</xdr:rowOff>
    </xdr:from>
    <xdr:to>
      <xdr:col>3</xdr:col>
      <xdr:colOff>733425</xdr:colOff>
      <xdr:row>4</xdr:row>
      <xdr:rowOff>247650</xdr:rowOff>
    </xdr:to>
    <xdr:sp macro="" textlink="">
      <xdr:nvSpPr>
        <xdr:cNvPr id="12" name="Flèche vers le bas 11"/>
        <xdr:cNvSpPr/>
      </xdr:nvSpPr>
      <xdr:spPr>
        <a:xfrm>
          <a:off x="2266950" y="1371600"/>
          <a:ext cx="428625" cy="219075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showRowColHeaders="0" tabSelected="1" zoomScaleNormal="100" workbookViewId="0">
      <selection activeCell="D6" sqref="D6"/>
    </sheetView>
  </sheetViews>
  <sheetFormatPr baseColWidth="10" defaultRowHeight="15"/>
  <cols>
    <col min="1" max="1" width="15.7109375" customWidth="1"/>
    <col min="2" max="2" width="2.28515625" customWidth="1"/>
    <col min="3" max="3" width="11.42578125" customWidth="1"/>
    <col min="4" max="4" width="15.42578125" customWidth="1"/>
    <col min="5" max="5" width="4.140625" customWidth="1"/>
    <col min="6" max="6" width="18.85546875" customWidth="1"/>
    <col min="7" max="7" width="3.7109375" customWidth="1"/>
    <col min="8" max="8" width="18.5703125" customWidth="1"/>
    <col min="9" max="9" width="4.140625" customWidth="1"/>
    <col min="10" max="10" width="16.140625" customWidth="1"/>
    <col min="11" max="11" width="19.140625" customWidth="1"/>
    <col min="12" max="12" width="5.7109375" customWidth="1"/>
    <col min="13" max="13" width="21.140625" customWidth="1"/>
    <col min="14" max="14" width="1" customWidth="1"/>
  </cols>
  <sheetData>
    <row r="1" spans="1:14" s="43" customFormat="1" ht="21" customHeight="1" thickBot="1"/>
    <row r="2" spans="1:14" s="43" customFormat="1" ht="21.75" thickBot="1">
      <c r="D2" s="132" t="s">
        <v>30</v>
      </c>
      <c r="E2" s="132"/>
      <c r="F2" s="132"/>
      <c r="G2" s="132"/>
      <c r="H2" s="132"/>
      <c r="I2" s="137" t="s">
        <v>36</v>
      </c>
      <c r="J2" s="138"/>
      <c r="K2" s="109">
        <v>7.6093900000000003</v>
      </c>
    </row>
    <row r="3" spans="1:14" s="43" customFormat="1" ht="28.5" customHeight="1">
      <c r="D3" s="120" t="s">
        <v>51</v>
      </c>
      <c r="E3" s="106"/>
      <c r="F3" s="144" t="s">
        <v>29</v>
      </c>
      <c r="G3" s="106"/>
      <c r="H3" s="120" t="s">
        <v>52</v>
      </c>
      <c r="I3" s="108"/>
      <c r="J3" s="118"/>
      <c r="K3" s="119"/>
    </row>
    <row r="4" spans="1:14" s="43" customFormat="1" ht="26.25" customHeight="1">
      <c r="D4" s="121" t="s">
        <v>50</v>
      </c>
      <c r="F4" s="144"/>
      <c r="H4" s="122" t="s">
        <v>53</v>
      </c>
    </row>
    <row r="5" spans="1:14" s="43" customFormat="1" ht="20.25" customHeight="1" thickBot="1">
      <c r="D5" s="44"/>
      <c r="F5" s="44"/>
      <c r="N5" s="103"/>
    </row>
    <row r="6" spans="1:14" s="45" customFormat="1" ht="22.5" customHeight="1" thickBot="1">
      <c r="D6" s="111"/>
      <c r="E6" s="46"/>
      <c r="F6" s="111"/>
      <c r="G6" s="46"/>
      <c r="H6" s="111"/>
      <c r="N6" s="103"/>
    </row>
    <row r="7" spans="1:14" s="45" customFormat="1" ht="15" customHeight="1" thickBot="1">
      <c r="D7" s="32"/>
      <c r="E7" s="46"/>
      <c r="F7" s="32"/>
      <c r="G7" s="46"/>
      <c r="N7" s="103"/>
    </row>
    <row r="8" spans="1:14" s="46" customFormat="1" ht="32.1" customHeight="1">
      <c r="C8" s="141" t="s">
        <v>38</v>
      </c>
      <c r="D8" s="142"/>
      <c r="E8" s="143"/>
      <c r="F8" s="47" t="str">
        <f>Transfert!$C$23</f>
        <v/>
      </c>
      <c r="I8" s="32"/>
      <c r="N8" s="103"/>
    </row>
    <row r="9" spans="1:14" s="46" customFormat="1" ht="32.1" customHeight="1" thickBot="1">
      <c r="C9" s="139" t="s">
        <v>31</v>
      </c>
      <c r="D9" s="140"/>
      <c r="E9" s="140"/>
      <c r="F9" s="48" t="str">
        <f>Transfert!$E$23</f>
        <v/>
      </c>
      <c r="H9" s="32"/>
      <c r="I9" s="32"/>
    </row>
    <row r="10" spans="1:14" s="46" customFormat="1" ht="17.25" customHeight="1">
      <c r="C10" s="49"/>
      <c r="D10" s="49"/>
      <c r="E10" s="49"/>
      <c r="F10" s="50"/>
      <c r="H10" s="32"/>
      <c r="I10" s="32"/>
      <c r="J10" s="136" t="s">
        <v>48</v>
      </c>
      <c r="K10" s="136"/>
      <c r="L10" s="72"/>
    </row>
    <row r="11" spans="1:14" s="43" customFormat="1" ht="8.25" customHeight="1" thickBot="1">
      <c r="D11" s="51"/>
      <c r="H11" s="52"/>
      <c r="I11" s="45"/>
      <c r="J11" s="126" t="s">
        <v>33</v>
      </c>
      <c r="K11" s="126" t="s">
        <v>37</v>
      </c>
      <c r="L11" s="134"/>
    </row>
    <row r="12" spans="1:14" s="43" customFormat="1" ht="8.25" customHeight="1" thickBot="1">
      <c r="A12" s="53"/>
      <c r="B12" s="54"/>
      <c r="C12" s="55"/>
      <c r="D12" s="55"/>
      <c r="E12" s="55"/>
      <c r="F12" s="55"/>
      <c r="G12" s="56"/>
      <c r="H12" s="57"/>
      <c r="I12" s="45"/>
      <c r="J12" s="127"/>
      <c r="K12" s="127"/>
      <c r="L12" s="135"/>
    </row>
    <row r="13" spans="1:14" s="43" customFormat="1" ht="24.75" customHeight="1" thickTop="1" thickBot="1">
      <c r="A13" s="53"/>
      <c r="B13" s="58"/>
      <c r="C13" s="128" t="s">
        <v>28</v>
      </c>
      <c r="D13" s="128"/>
      <c r="E13" s="128"/>
      <c r="F13" s="128"/>
      <c r="G13" s="59"/>
      <c r="H13" s="57"/>
      <c r="I13" s="45"/>
      <c r="J13" s="70" t="str">
        <f>Transfert!$Q$23</f>
        <v/>
      </c>
      <c r="K13" s="117" t="str">
        <f>Transfert!$R$23</f>
        <v/>
      </c>
      <c r="L13" s="110"/>
      <c r="M13" s="130" t="s">
        <v>41</v>
      </c>
    </row>
    <row r="14" spans="1:14" s="43" customFormat="1" ht="4.5" customHeight="1" thickTop="1" thickBot="1">
      <c r="A14" s="53"/>
      <c r="B14" s="58"/>
      <c r="C14" s="60"/>
      <c r="D14" s="61"/>
      <c r="E14" s="60"/>
      <c r="F14" s="60"/>
      <c r="G14" s="59"/>
      <c r="H14" s="57"/>
      <c r="I14" s="45"/>
      <c r="M14" s="131"/>
    </row>
    <row r="15" spans="1:14" s="116" customFormat="1" ht="24.95" customHeight="1" thickTop="1" thickBot="1">
      <c r="A15" s="112"/>
      <c r="B15" s="113"/>
      <c r="C15" s="125" t="s">
        <v>4</v>
      </c>
      <c r="D15" s="125"/>
      <c r="E15" s="125"/>
      <c r="F15" s="62" t="str">
        <f>Transfert!$I$23</f>
        <v/>
      </c>
      <c r="G15" s="114"/>
      <c r="H15" s="115"/>
      <c r="I15" s="63"/>
      <c r="K15" s="78" t="s">
        <v>42</v>
      </c>
      <c r="M15" s="117" t="str">
        <f>Transfert!$T$23</f>
        <v/>
      </c>
    </row>
    <row r="16" spans="1:14" s="43" customFormat="1" ht="24.95" customHeight="1" thickTop="1" thickBot="1">
      <c r="A16" s="53"/>
      <c r="B16" s="58"/>
      <c r="C16" s="124" t="s">
        <v>32</v>
      </c>
      <c r="D16" s="124"/>
      <c r="E16" s="124"/>
      <c r="F16" s="64" t="str">
        <f>Transfert!$J$23</f>
        <v/>
      </c>
      <c r="G16" s="59"/>
      <c r="H16" s="57"/>
      <c r="K16" s="117" t="str">
        <f>Transfert!$S$23</f>
        <v/>
      </c>
    </row>
    <row r="17" spans="1:14" s="43" customFormat="1" ht="24.95" customHeight="1" thickTop="1" thickBot="1">
      <c r="A17" s="53"/>
      <c r="B17" s="58"/>
      <c r="C17" s="124" t="s">
        <v>5</v>
      </c>
      <c r="D17" s="124"/>
      <c r="E17" s="124"/>
      <c r="F17" s="75" t="str">
        <f>Transfert!$K$23</f>
        <v/>
      </c>
      <c r="G17" s="59"/>
      <c r="H17" s="57"/>
      <c r="K17" s="129" t="s">
        <v>49</v>
      </c>
      <c r="L17" s="129"/>
      <c r="M17" s="129"/>
      <c r="N17" s="129"/>
    </row>
    <row r="18" spans="1:14" s="43" customFormat="1" ht="25.5" customHeight="1" thickBot="1">
      <c r="A18" s="53"/>
      <c r="B18" s="58"/>
      <c r="C18" s="133" t="s">
        <v>31</v>
      </c>
      <c r="D18" s="133"/>
      <c r="E18" s="133"/>
      <c r="F18" s="77" t="str">
        <f>Transfert!$L$23</f>
        <v/>
      </c>
      <c r="G18" s="59"/>
      <c r="H18" s="57"/>
      <c r="K18" s="129"/>
      <c r="L18" s="129"/>
      <c r="M18" s="129"/>
      <c r="N18" s="129"/>
    </row>
    <row r="19" spans="1:14" s="43" customFormat="1" ht="7.5" customHeight="1" thickBot="1">
      <c r="A19" s="53"/>
      <c r="B19" s="58"/>
      <c r="C19" s="133"/>
      <c r="D19" s="133"/>
      <c r="E19" s="133"/>
      <c r="F19" s="76"/>
      <c r="G19" s="59"/>
      <c r="H19" s="57"/>
      <c r="K19" s="129"/>
      <c r="L19" s="129"/>
      <c r="M19" s="129"/>
      <c r="N19" s="129"/>
    </row>
    <row r="20" spans="1:14" s="43" customFormat="1" ht="26.1" customHeight="1" thickBot="1">
      <c r="A20" s="53"/>
      <c r="B20" s="58"/>
      <c r="C20" s="124" t="s">
        <v>40</v>
      </c>
      <c r="D20" s="124"/>
      <c r="E20" s="107"/>
      <c r="F20" s="74" t="str">
        <f>Transfert!$N$23</f>
        <v/>
      </c>
      <c r="G20" s="59"/>
      <c r="H20" s="57"/>
      <c r="K20" s="105"/>
      <c r="L20" s="104"/>
    </row>
    <row r="21" spans="1:14" s="43" customFormat="1" ht="7.5" customHeight="1">
      <c r="A21" s="53"/>
      <c r="B21" s="58"/>
      <c r="C21" s="107"/>
      <c r="D21" s="107"/>
      <c r="E21" s="107"/>
      <c r="F21" s="73"/>
      <c r="G21" s="59"/>
      <c r="H21" s="57"/>
      <c r="K21" s="105"/>
      <c r="L21" s="104"/>
    </row>
    <row r="22" spans="1:14" s="43" customFormat="1" ht="24.95" customHeight="1">
      <c r="A22" s="53"/>
      <c r="B22" s="58"/>
      <c r="C22" s="123" t="s">
        <v>39</v>
      </c>
      <c r="D22" s="123"/>
      <c r="E22" s="123"/>
      <c r="F22" s="65" t="str">
        <f>Transfert!$M$23</f>
        <v/>
      </c>
      <c r="G22" s="59"/>
      <c r="H22" s="57"/>
      <c r="K22" s="105"/>
    </row>
    <row r="23" spans="1:14" s="43" customFormat="1" ht="7.5" customHeight="1" thickBot="1">
      <c r="A23" s="53"/>
      <c r="B23" s="66"/>
      <c r="C23" s="67"/>
      <c r="D23" s="67"/>
      <c r="E23" s="67"/>
      <c r="F23" s="67"/>
      <c r="G23" s="68"/>
      <c r="H23" s="57"/>
    </row>
    <row r="24" spans="1:14" s="43" customFormat="1">
      <c r="A24" s="53"/>
      <c r="B24" s="53"/>
      <c r="C24" s="53"/>
      <c r="D24" s="53"/>
      <c r="E24" s="53"/>
      <c r="F24" s="53"/>
      <c r="G24" s="53"/>
    </row>
    <row r="25" spans="1:14" s="43" customFormat="1"/>
    <row r="26" spans="1:14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  <row r="27" spans="1:14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</row>
  </sheetData>
  <sheetProtection algorithmName="SHA-512" hashValue="rrxzOoVaOUTx+Eflz7JkS5gCCxkQAd3lJtk0a51dUa2iiILbm6ALT+IOeAzfKL11jm7Pr8/6dxPlaKlbXLwNYQ==" saltValue="lHQVayeXZVh8y+bh0oegOg==" spinCount="100000" sheet="1" objects="1" scenarios="1"/>
  <mergeCells count="18">
    <mergeCell ref="D2:H2"/>
    <mergeCell ref="C18:E19"/>
    <mergeCell ref="C20:D20"/>
    <mergeCell ref="L11:L12"/>
    <mergeCell ref="J11:J12"/>
    <mergeCell ref="J10:K10"/>
    <mergeCell ref="I2:J2"/>
    <mergeCell ref="C9:E9"/>
    <mergeCell ref="C8:E8"/>
    <mergeCell ref="F3:F4"/>
    <mergeCell ref="C22:E22"/>
    <mergeCell ref="C16:E16"/>
    <mergeCell ref="C17:E17"/>
    <mergeCell ref="C15:E15"/>
    <mergeCell ref="K11:K12"/>
    <mergeCell ref="C13:F13"/>
    <mergeCell ref="K17:N19"/>
    <mergeCell ref="M13:M14"/>
  </mergeCells>
  <pageMargins left="0.23622047244094491" right="0.23622047244094491" top="0.55118110236220474" bottom="0.74803149606299213" header="0.51181102362204722" footer="0.31496062992125984"/>
  <pageSetup paperSize="9" scale="90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Calcul!$B$4:$B$20</xm:f>
          </x14:formula1>
          <xm:sqref>D6:D7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opLeftCell="B2" workbookViewId="0">
      <selection activeCell="M27" sqref="M27"/>
    </sheetView>
  </sheetViews>
  <sheetFormatPr baseColWidth="10" defaultRowHeight="15"/>
  <cols>
    <col min="2" max="2" width="7.7109375" style="7" customWidth="1"/>
    <col min="3" max="3" width="10.85546875" style="7" customWidth="1"/>
    <col min="4" max="4" width="12.140625" style="7" customWidth="1"/>
    <col min="5" max="5" width="13.42578125" style="8" customWidth="1"/>
    <col min="6" max="8" width="10" style="9" customWidth="1"/>
    <col min="9" max="9" width="7.7109375" style="19" customWidth="1"/>
    <col min="10" max="11" width="11.7109375" style="7" customWidth="1"/>
    <col min="12" max="12" width="14.28515625" style="10" customWidth="1"/>
    <col min="13" max="13" width="11.42578125" style="7"/>
    <col min="14" max="14" width="11.42578125" style="71"/>
  </cols>
  <sheetData>
    <row r="1" spans="1:15" ht="15.75" thickBot="1"/>
    <row r="2" spans="1:15" ht="15.75" thickBot="1">
      <c r="B2" s="145" t="s">
        <v>25</v>
      </c>
      <c r="C2" s="146"/>
      <c r="D2" s="146"/>
      <c r="E2" s="146"/>
      <c r="F2" s="146"/>
      <c r="G2" s="146"/>
      <c r="H2" s="147"/>
      <c r="I2" s="148" t="s">
        <v>26</v>
      </c>
      <c r="J2" s="149"/>
      <c r="K2" s="149"/>
      <c r="L2" s="149"/>
      <c r="M2" s="149"/>
      <c r="N2" s="149"/>
      <c r="O2" s="150"/>
    </row>
    <row r="3" spans="1:15" s="2" customFormat="1" ht="57.75" customHeight="1" thickBot="1">
      <c r="A3" s="2" t="s">
        <v>45</v>
      </c>
      <c r="B3" s="5" t="s">
        <v>4</v>
      </c>
      <c r="C3" s="16" t="s">
        <v>2</v>
      </c>
      <c r="D3" s="6" t="s">
        <v>27</v>
      </c>
      <c r="E3" s="17" t="s">
        <v>8</v>
      </c>
      <c r="F3" s="18" t="s">
        <v>6</v>
      </c>
      <c r="G3" s="83" t="s">
        <v>40</v>
      </c>
      <c r="H3" s="83" t="s">
        <v>43</v>
      </c>
      <c r="I3" s="20" t="s">
        <v>4</v>
      </c>
      <c r="J3" s="21" t="s">
        <v>3</v>
      </c>
      <c r="K3" s="22" t="s">
        <v>10</v>
      </c>
      <c r="L3" s="23" t="s">
        <v>9</v>
      </c>
      <c r="M3" s="84" t="s">
        <v>7</v>
      </c>
      <c r="N3" s="84" t="s">
        <v>40</v>
      </c>
      <c r="O3" s="91" t="s">
        <v>46</v>
      </c>
    </row>
    <row r="4" spans="1:15" s="2" customFormat="1" ht="6.75" customHeight="1">
      <c r="H4" s="82"/>
    </row>
    <row r="5" spans="1:15">
      <c r="A5">
        <v>1</v>
      </c>
      <c r="B5" s="28" t="s">
        <v>0</v>
      </c>
      <c r="C5" s="4">
        <v>569.20000000000005</v>
      </c>
      <c r="D5" s="11">
        <f>IF(Simulation!$D$6=Calcul!$B5,Simulation!$F$6,0)</f>
        <v>0</v>
      </c>
      <c r="E5" s="12">
        <f>C5+D5</f>
        <v>569.20000000000005</v>
      </c>
      <c r="F5" s="13">
        <v>749</v>
      </c>
      <c r="G5" s="13">
        <f>IF(Simulation!$D$6=Calcul!$B5,Simulation!$H$6,0)</f>
        <v>0</v>
      </c>
      <c r="H5" s="89">
        <f>C5*Simulation!$K$2*A5</f>
        <v>4331.2647880000004</v>
      </c>
      <c r="I5" s="33" t="s">
        <v>13</v>
      </c>
      <c r="J5" s="24">
        <v>665</v>
      </c>
      <c r="K5" s="25">
        <f>MAX(0,L5-J5)</f>
        <v>0</v>
      </c>
      <c r="L5" s="26">
        <f>MIN(MAX(J5,E5),M5)</f>
        <v>665</v>
      </c>
      <c r="M5" s="85">
        <v>940</v>
      </c>
      <c r="N5" s="85">
        <f>MIN(G5/C5*L5,O5)</f>
        <v>0</v>
      </c>
      <c r="O5" s="90">
        <f>(L5+K5)*Simulation!$K$2*A5</f>
        <v>5060.2443499999999</v>
      </c>
    </row>
    <row r="6" spans="1:15">
      <c r="A6">
        <v>1</v>
      </c>
      <c r="B6" s="29" t="s">
        <v>1</v>
      </c>
      <c r="C6" s="3">
        <v>587.5</v>
      </c>
      <c r="D6" s="11">
        <f>IF(Simulation!$D$6=Calcul!$B6,Simulation!$F$6,0)</f>
        <v>0</v>
      </c>
      <c r="E6" s="14">
        <f t="shared" ref="E6:E20" si="0">C6+D6</f>
        <v>587.5</v>
      </c>
      <c r="F6" s="15">
        <v>772</v>
      </c>
      <c r="G6" s="13">
        <f>IF(Simulation!$D$6=Calcul!$B6,Simulation!$H$6,0)</f>
        <v>0</v>
      </c>
      <c r="H6" s="89">
        <f>C6*Simulation!$K$2*A6</f>
        <v>4470.5166250000002</v>
      </c>
      <c r="I6" s="30" t="s">
        <v>14</v>
      </c>
      <c r="J6" s="27">
        <v>682</v>
      </c>
      <c r="K6" s="25">
        <f t="shared" ref="K6:K20" si="1">MAX(0,L6-J6)</f>
        <v>0</v>
      </c>
      <c r="L6" s="26">
        <f t="shared" ref="L6:L20" si="2">MIN(MAX(J6,E6),M6)</f>
        <v>682</v>
      </c>
      <c r="M6" s="86">
        <v>960</v>
      </c>
      <c r="N6" s="85">
        <f t="shared" ref="N6:N20" si="3">MIN(G6/C6*L6,O6)</f>
        <v>0</v>
      </c>
      <c r="O6" s="90">
        <f>(L6+K6)*Simulation!$K$2*A6</f>
        <v>5189.6039799999999</v>
      </c>
    </row>
    <row r="7" spans="1:15">
      <c r="A7">
        <v>1</v>
      </c>
      <c r="B7" s="29" t="s">
        <v>11</v>
      </c>
      <c r="C7" s="3">
        <v>639.4</v>
      </c>
      <c r="D7" s="11">
        <f>IF(Simulation!$D$6=Calcul!$B7,Simulation!$F$6,0)</f>
        <v>0</v>
      </c>
      <c r="E7" s="14">
        <f t="shared" si="0"/>
        <v>639.4</v>
      </c>
      <c r="F7" s="15">
        <v>835</v>
      </c>
      <c r="G7" s="13">
        <f>IF(Simulation!$D$6=Calcul!$B7,Simulation!$H$6,0)</f>
        <v>0</v>
      </c>
      <c r="H7" s="89">
        <f>C7*Simulation!$K$2*A7</f>
        <v>4865.4439659999998</v>
      </c>
      <c r="I7" s="30" t="s">
        <v>15</v>
      </c>
      <c r="J7" s="27">
        <v>731</v>
      </c>
      <c r="K7" s="25">
        <f t="shared" si="1"/>
        <v>0</v>
      </c>
      <c r="L7" s="26">
        <f t="shared" si="2"/>
        <v>731</v>
      </c>
      <c r="M7" s="86">
        <v>1030</v>
      </c>
      <c r="N7" s="85">
        <f t="shared" si="3"/>
        <v>0</v>
      </c>
      <c r="O7" s="90">
        <f>(L7+K7)*Simulation!$K$2*A7</f>
        <v>5562.4640900000004</v>
      </c>
    </row>
    <row r="8" spans="1:15">
      <c r="A8">
        <v>1.5</v>
      </c>
      <c r="B8" s="29" t="s">
        <v>12</v>
      </c>
      <c r="C8" s="3">
        <v>734.9</v>
      </c>
      <c r="D8" s="11">
        <f>IF(Simulation!$D$6=Calcul!$B8,Simulation!$F$6,0)</f>
        <v>0</v>
      </c>
      <c r="E8" s="14">
        <f t="shared" si="0"/>
        <v>734.9</v>
      </c>
      <c r="F8" s="15">
        <v>953</v>
      </c>
      <c r="G8" s="13">
        <f>IF(Simulation!$D$6=Calcul!$B8,Simulation!$H$6,0)</f>
        <v>0</v>
      </c>
      <c r="H8" s="89">
        <f>C8*Simulation!$K$2*A8</f>
        <v>8388.2110665</v>
      </c>
      <c r="I8" s="30" t="s">
        <v>16</v>
      </c>
      <c r="J8" s="27">
        <v>842</v>
      </c>
      <c r="K8" s="25">
        <f t="shared" si="1"/>
        <v>0</v>
      </c>
      <c r="L8" s="26">
        <f t="shared" si="2"/>
        <v>842</v>
      </c>
      <c r="M8" s="86">
        <v>1160</v>
      </c>
      <c r="N8" s="85">
        <f t="shared" si="3"/>
        <v>0</v>
      </c>
      <c r="O8" s="90">
        <f>(L8+K8)*Simulation!$K$2*A8</f>
        <v>9610.6595699999998</v>
      </c>
    </row>
    <row r="9" spans="1:15">
      <c r="A9">
        <v>1</v>
      </c>
      <c r="B9" s="29" t="s">
        <v>13</v>
      </c>
      <c r="C9" s="3">
        <v>639.4</v>
      </c>
      <c r="D9" s="11">
        <f>IF(Simulation!$D$6=Calcul!$B9,Simulation!$F$6,0)</f>
        <v>0</v>
      </c>
      <c r="E9" s="14">
        <f t="shared" si="0"/>
        <v>639.4</v>
      </c>
      <c r="F9" s="15">
        <v>835</v>
      </c>
      <c r="G9" s="13">
        <f>IF(Simulation!$D$6=Calcul!$B9,Simulation!$H$6,0)</f>
        <v>0</v>
      </c>
      <c r="H9" s="89">
        <f>C9*Simulation!$K$2*A9</f>
        <v>4865.4439659999998</v>
      </c>
      <c r="I9" s="30" t="s">
        <v>13</v>
      </c>
      <c r="J9" s="27">
        <v>665</v>
      </c>
      <c r="K9" s="25">
        <f t="shared" si="1"/>
        <v>0</v>
      </c>
      <c r="L9" s="26">
        <f t="shared" si="2"/>
        <v>665</v>
      </c>
      <c r="M9" s="86">
        <v>940</v>
      </c>
      <c r="N9" s="85">
        <f t="shared" si="3"/>
        <v>0</v>
      </c>
      <c r="O9" s="90">
        <f>(L9+K9)*Simulation!$K$2*A9</f>
        <v>5060.2443499999999</v>
      </c>
    </row>
    <row r="10" spans="1:15">
      <c r="A10">
        <v>1</v>
      </c>
      <c r="B10" s="29" t="s">
        <v>14</v>
      </c>
      <c r="C10" s="3">
        <v>656.7</v>
      </c>
      <c r="D10" s="11">
        <f>IF(Simulation!$D$6=Calcul!$B10,Simulation!$F$6,0)</f>
        <v>0</v>
      </c>
      <c r="E10" s="14">
        <f t="shared" si="0"/>
        <v>656.7</v>
      </c>
      <c r="F10" s="15">
        <v>857</v>
      </c>
      <c r="G10" s="13">
        <f>IF(Simulation!$D$6=Calcul!$B10,Simulation!$H$6,0)</f>
        <v>0</v>
      </c>
      <c r="H10" s="89">
        <f>C10*Simulation!$K$2*A10</f>
        <v>4997.0864130000009</v>
      </c>
      <c r="I10" s="30" t="s">
        <v>14</v>
      </c>
      <c r="J10" s="27">
        <v>682</v>
      </c>
      <c r="K10" s="25">
        <f t="shared" si="1"/>
        <v>0</v>
      </c>
      <c r="L10" s="26">
        <f t="shared" si="2"/>
        <v>682</v>
      </c>
      <c r="M10" s="86">
        <v>960</v>
      </c>
      <c r="N10" s="85">
        <f t="shared" si="3"/>
        <v>0</v>
      </c>
      <c r="O10" s="90">
        <f>(L10+K10)*Simulation!$K$2*A10</f>
        <v>5189.6039799999999</v>
      </c>
    </row>
    <row r="11" spans="1:15">
      <c r="A11">
        <v>1</v>
      </c>
      <c r="B11" s="29" t="s">
        <v>15</v>
      </c>
      <c r="C11" s="3">
        <v>710.5</v>
      </c>
      <c r="D11" s="11">
        <f>IF(Simulation!$D$6=Calcul!$B11,Simulation!$F$6,0)</f>
        <v>0</v>
      </c>
      <c r="E11" s="14">
        <f t="shared" si="0"/>
        <v>710.5</v>
      </c>
      <c r="F11" s="15">
        <v>923</v>
      </c>
      <c r="G11" s="13">
        <f>IF(Simulation!$D$6=Calcul!$B11,Simulation!$H$6,0)</f>
        <v>0</v>
      </c>
      <c r="H11" s="89">
        <f>C11*Simulation!$K$2*A11</f>
        <v>5406.471595</v>
      </c>
      <c r="I11" s="30" t="s">
        <v>15</v>
      </c>
      <c r="J11" s="27">
        <v>731</v>
      </c>
      <c r="K11" s="25">
        <f t="shared" si="1"/>
        <v>0</v>
      </c>
      <c r="L11" s="26">
        <f t="shared" si="2"/>
        <v>731</v>
      </c>
      <c r="M11" s="86">
        <v>1030</v>
      </c>
      <c r="N11" s="85">
        <f t="shared" si="3"/>
        <v>0</v>
      </c>
      <c r="O11" s="90">
        <f>(L11+K11)*Simulation!$K$2*A11</f>
        <v>5562.4640900000004</v>
      </c>
    </row>
    <row r="12" spans="1:15">
      <c r="A12">
        <v>1.5</v>
      </c>
      <c r="B12" s="29" t="s">
        <v>16</v>
      </c>
      <c r="C12" s="3">
        <v>821.3</v>
      </c>
      <c r="D12" s="11">
        <f>IF(Simulation!$D$6=Calcul!$B12,Simulation!$F$6,0)</f>
        <v>0</v>
      </c>
      <c r="E12" s="14">
        <f t="shared" si="0"/>
        <v>821.3</v>
      </c>
      <c r="F12" s="15">
        <v>1059</v>
      </c>
      <c r="G12" s="13">
        <f>IF(Simulation!$D$6=Calcul!$B12,Simulation!$H$6,0)</f>
        <v>0</v>
      </c>
      <c r="H12" s="89">
        <f>C12*Simulation!$K$2*A12</f>
        <v>9374.3880105000007</v>
      </c>
      <c r="I12" s="30" t="s">
        <v>16</v>
      </c>
      <c r="J12" s="27">
        <v>842</v>
      </c>
      <c r="K12" s="25">
        <f t="shared" si="1"/>
        <v>0</v>
      </c>
      <c r="L12" s="26">
        <f t="shared" si="2"/>
        <v>842</v>
      </c>
      <c r="M12" s="86">
        <v>1160</v>
      </c>
      <c r="N12" s="85">
        <f t="shared" si="3"/>
        <v>0</v>
      </c>
      <c r="O12" s="90">
        <f>(L12+K12)*Simulation!$K$2*A12</f>
        <v>9610.6595699999998</v>
      </c>
    </row>
    <row r="13" spans="1:15">
      <c r="A13">
        <v>1</v>
      </c>
      <c r="B13" s="29" t="s">
        <v>17</v>
      </c>
      <c r="C13" s="3">
        <v>710.5</v>
      </c>
      <c r="D13" s="11">
        <f>IF(Simulation!$D$6=Calcul!$B13,Simulation!$F$6,0)</f>
        <v>0</v>
      </c>
      <c r="E13" s="14">
        <f t="shared" si="0"/>
        <v>710.5</v>
      </c>
      <c r="F13" s="15">
        <v>923</v>
      </c>
      <c r="G13" s="13">
        <f>IF(Simulation!$D$6=Calcul!$B13,Simulation!$H$6,0)</f>
        <v>0</v>
      </c>
      <c r="H13" s="89">
        <f>C13*Simulation!$K$2*A13</f>
        <v>5406.471595</v>
      </c>
      <c r="I13" s="30" t="s">
        <v>17</v>
      </c>
      <c r="J13" s="27">
        <v>731</v>
      </c>
      <c r="K13" s="25">
        <f t="shared" si="1"/>
        <v>0</v>
      </c>
      <c r="L13" s="26">
        <f t="shared" si="2"/>
        <v>731</v>
      </c>
      <c r="M13" s="86">
        <v>1030</v>
      </c>
      <c r="N13" s="85">
        <f t="shared" si="3"/>
        <v>0</v>
      </c>
      <c r="O13" s="90">
        <f>(L13+K13)*Simulation!$K$2*A13</f>
        <v>5562.4640900000004</v>
      </c>
    </row>
    <row r="14" spans="1:15">
      <c r="A14">
        <v>1</v>
      </c>
      <c r="B14" s="29" t="s">
        <v>18</v>
      </c>
      <c r="C14" s="3">
        <v>747.1</v>
      </c>
      <c r="D14" s="11">
        <f>IF(Simulation!$D$6=Calcul!$B14,Simulation!$F$6,0)</f>
        <v>0</v>
      </c>
      <c r="E14" s="14">
        <f t="shared" si="0"/>
        <v>747.1</v>
      </c>
      <c r="F14" s="15">
        <v>968</v>
      </c>
      <c r="G14" s="13">
        <f>IF(Simulation!$D$6=Calcul!$B14,Simulation!$H$6,0)</f>
        <v>0</v>
      </c>
      <c r="H14" s="89">
        <f>C14*Simulation!$K$2*A14</f>
        <v>5684.9752690000005</v>
      </c>
      <c r="I14" s="30" t="s">
        <v>18</v>
      </c>
      <c r="J14" s="27">
        <v>768</v>
      </c>
      <c r="K14" s="25">
        <f t="shared" si="1"/>
        <v>0</v>
      </c>
      <c r="L14" s="26">
        <f t="shared" si="2"/>
        <v>768</v>
      </c>
      <c r="M14" s="86">
        <v>1070</v>
      </c>
      <c r="N14" s="85">
        <f t="shared" si="3"/>
        <v>0</v>
      </c>
      <c r="O14" s="90">
        <f>(L14+K14)*Simulation!$K$2*A14</f>
        <v>5844.01152</v>
      </c>
    </row>
    <row r="15" spans="1:15">
      <c r="A15">
        <v>1</v>
      </c>
      <c r="B15" s="29" t="s">
        <v>19</v>
      </c>
      <c r="C15" s="3">
        <v>821.3</v>
      </c>
      <c r="D15" s="11">
        <f>IF(Simulation!$D$6=Calcul!$B15,Simulation!$F$6,0)</f>
        <v>0</v>
      </c>
      <c r="E15" s="14">
        <f t="shared" si="0"/>
        <v>821.3</v>
      </c>
      <c r="F15" s="15">
        <v>1059</v>
      </c>
      <c r="G15" s="13">
        <f>IF(Simulation!$D$6=Calcul!$B15,Simulation!$H$6,0)</f>
        <v>0</v>
      </c>
      <c r="H15" s="89">
        <f>C15*Simulation!$K$2*A15</f>
        <v>6249.5920070000002</v>
      </c>
      <c r="I15" s="30" t="s">
        <v>19</v>
      </c>
      <c r="J15" s="27">
        <v>842</v>
      </c>
      <c r="K15" s="25">
        <f t="shared" si="1"/>
        <v>0</v>
      </c>
      <c r="L15" s="26">
        <f t="shared" si="2"/>
        <v>842</v>
      </c>
      <c r="M15" s="86">
        <v>1160</v>
      </c>
      <c r="N15" s="85">
        <f t="shared" si="3"/>
        <v>0</v>
      </c>
      <c r="O15" s="90">
        <f>(L15+K15)*Simulation!$K$2*A15</f>
        <v>6407.1063800000002</v>
      </c>
    </row>
    <row r="16" spans="1:15">
      <c r="A16">
        <v>1.5</v>
      </c>
      <c r="B16" s="29" t="s">
        <v>20</v>
      </c>
      <c r="C16" s="3">
        <v>958.6</v>
      </c>
      <c r="D16" s="11">
        <f>IF(Simulation!$D$6=Calcul!$B16,Simulation!$F$6,0)</f>
        <v>0</v>
      </c>
      <c r="E16" s="14">
        <f t="shared" si="0"/>
        <v>958.6</v>
      </c>
      <c r="F16" s="15">
        <v>1228</v>
      </c>
      <c r="G16" s="13">
        <f>IF(Simulation!$D$6=Calcul!$B16,Simulation!$H$6,0)</f>
        <v>0</v>
      </c>
      <c r="H16" s="89">
        <f>C16*Simulation!$K$2*A16</f>
        <v>10941.541881000001</v>
      </c>
      <c r="I16" s="30" t="s">
        <v>20</v>
      </c>
      <c r="J16" s="27">
        <v>974</v>
      </c>
      <c r="K16" s="25">
        <f t="shared" si="1"/>
        <v>0</v>
      </c>
      <c r="L16" s="26">
        <f t="shared" si="2"/>
        <v>974</v>
      </c>
      <c r="M16" s="86">
        <v>1330</v>
      </c>
      <c r="N16" s="85">
        <f t="shared" si="3"/>
        <v>0</v>
      </c>
      <c r="O16" s="90">
        <f>(L16+K16)*Simulation!$K$2*A16</f>
        <v>11117.318790000001</v>
      </c>
    </row>
    <row r="17" spans="1:15">
      <c r="A17">
        <v>1</v>
      </c>
      <c r="B17" s="29" t="s">
        <v>21</v>
      </c>
      <c r="C17" s="3">
        <v>710.5</v>
      </c>
      <c r="D17" s="11">
        <f>IF(Simulation!$D$6=Calcul!$B17,Simulation!$F$6,0)</f>
        <v>0</v>
      </c>
      <c r="E17" s="14">
        <f t="shared" si="0"/>
        <v>710.5</v>
      </c>
      <c r="F17" s="15">
        <v>923</v>
      </c>
      <c r="G17" s="13">
        <f>IF(Simulation!$D$6=Calcul!$B17,Simulation!$H$6,0)</f>
        <v>0</v>
      </c>
      <c r="H17" s="89">
        <f>C17*Simulation!$K$2*A17</f>
        <v>5406.471595</v>
      </c>
      <c r="I17" s="30" t="s">
        <v>21</v>
      </c>
      <c r="J17" s="27">
        <v>731</v>
      </c>
      <c r="K17" s="25">
        <f t="shared" si="1"/>
        <v>0</v>
      </c>
      <c r="L17" s="26">
        <f t="shared" si="2"/>
        <v>731</v>
      </c>
      <c r="M17" s="86">
        <v>1030</v>
      </c>
      <c r="N17" s="85">
        <f t="shared" si="3"/>
        <v>0</v>
      </c>
      <c r="O17" s="90">
        <f>(L17+K17)*Simulation!$K$2*A17</f>
        <v>5562.4640900000004</v>
      </c>
    </row>
    <row r="18" spans="1:15">
      <c r="A18">
        <v>1</v>
      </c>
      <c r="B18" s="29" t="s">
        <v>22</v>
      </c>
      <c r="C18" s="3">
        <v>821.3</v>
      </c>
      <c r="D18" s="11">
        <f>IF(Simulation!$D$6=Calcul!$B18,Simulation!$F$6,0)</f>
        <v>0</v>
      </c>
      <c r="E18" s="14">
        <f t="shared" si="0"/>
        <v>821.3</v>
      </c>
      <c r="F18" s="15">
        <v>1059</v>
      </c>
      <c r="G18" s="13">
        <f>IF(Simulation!$D$6=Calcul!$B18,Simulation!$H$6,0)</f>
        <v>0</v>
      </c>
      <c r="H18" s="89">
        <f>C18*Simulation!$K$2*A18</f>
        <v>6249.5920070000002</v>
      </c>
      <c r="I18" s="30" t="s">
        <v>22</v>
      </c>
      <c r="J18" s="27">
        <v>842</v>
      </c>
      <c r="K18" s="25">
        <f t="shared" si="1"/>
        <v>0</v>
      </c>
      <c r="L18" s="26">
        <f t="shared" si="2"/>
        <v>842</v>
      </c>
      <c r="M18" s="86">
        <v>1160</v>
      </c>
      <c r="N18" s="85">
        <f t="shared" si="3"/>
        <v>0</v>
      </c>
      <c r="O18" s="90">
        <f>(L18+K18)*Simulation!$K$2*A18</f>
        <v>6407.1063800000002</v>
      </c>
    </row>
    <row r="19" spans="1:15">
      <c r="A19">
        <v>1</v>
      </c>
      <c r="B19" s="29" t="s">
        <v>23</v>
      </c>
      <c r="C19" s="3">
        <v>958.6</v>
      </c>
      <c r="D19" s="35">
        <f>IF(Simulation!$D$6=Calcul!$B19,Simulation!$F$6,0)</f>
        <v>0</v>
      </c>
      <c r="E19" s="36">
        <f t="shared" si="0"/>
        <v>958.6</v>
      </c>
      <c r="F19" s="37">
        <v>1228</v>
      </c>
      <c r="G19" s="13">
        <f>IF(Simulation!$D$6=Calcul!$B19,Simulation!$H$6,0)</f>
        <v>0</v>
      </c>
      <c r="H19" s="89">
        <f>C19*Simulation!$K$2*A19</f>
        <v>7294.3612540000004</v>
      </c>
      <c r="I19" s="38" t="s">
        <v>23</v>
      </c>
      <c r="J19" s="39">
        <v>974</v>
      </c>
      <c r="K19" s="40">
        <f t="shared" si="1"/>
        <v>0</v>
      </c>
      <c r="L19" s="41">
        <f t="shared" si="2"/>
        <v>974</v>
      </c>
      <c r="M19" s="87">
        <v>1330</v>
      </c>
      <c r="N19" s="85">
        <f t="shared" si="3"/>
        <v>0</v>
      </c>
      <c r="O19" s="90">
        <f>(L19+K19)*Simulation!$K$2*A19</f>
        <v>7411.5458600000002</v>
      </c>
    </row>
    <row r="20" spans="1:15" ht="15.75" thickBot="1">
      <c r="A20">
        <v>1.5</v>
      </c>
      <c r="B20" s="31" t="s">
        <v>24</v>
      </c>
      <c r="C20" s="34">
        <v>1096.8</v>
      </c>
      <c r="D20" s="80">
        <f>IF(Simulation!$D$6=Calcul!$B20,Simulation!$F$6,0)</f>
        <v>0</v>
      </c>
      <c r="E20" s="81">
        <f t="shared" si="0"/>
        <v>1096.8</v>
      </c>
      <c r="F20" s="79">
        <v>1398</v>
      </c>
      <c r="G20" s="94">
        <f>IF(Simulation!$D$6=Calcul!$B20,Simulation!$H$6,0)</f>
        <v>0</v>
      </c>
      <c r="H20" s="95">
        <f>C20*Simulation!$K$2*A20</f>
        <v>12518.968428</v>
      </c>
      <c r="I20" s="96" t="s">
        <v>24</v>
      </c>
      <c r="J20" s="97">
        <v>1112</v>
      </c>
      <c r="K20" s="97">
        <f t="shared" si="1"/>
        <v>0</v>
      </c>
      <c r="L20" s="98">
        <f t="shared" si="2"/>
        <v>1112</v>
      </c>
      <c r="M20" s="88">
        <v>1500</v>
      </c>
      <c r="N20" s="102">
        <f t="shared" si="3"/>
        <v>0</v>
      </c>
      <c r="O20" s="99">
        <f>(L20+K20)*Simulation!$K$2*A20</f>
        <v>12692.462520000001</v>
      </c>
    </row>
    <row r="21" spans="1:15">
      <c r="C21" s="1"/>
      <c r="J21" s="1"/>
      <c r="K21" s="1"/>
    </row>
  </sheetData>
  <sheetProtection algorithmName="SHA-512" hashValue="HHgJuM4M42UA11q9FGbOiqzovrdHcx05hCMjbjob4puNLItfKfcULNgT+yCcoTG3PeN2bKkgWOqwLNbl1QlGpw==" saltValue="l1UfJYuPg0aWRAxSRoSAzg==" spinCount="100000" sheet="1" objects="1" scenarios="1" selectLockedCells="1" selectUnlockedCells="1"/>
  <mergeCells count="2">
    <mergeCell ref="B2:H2"/>
    <mergeCell ref="I2:O2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3"/>
  <sheetViews>
    <sheetView topLeftCell="A2" workbookViewId="0">
      <selection activeCell="N7" sqref="N5:N20"/>
    </sheetView>
  </sheetViews>
  <sheetFormatPr baseColWidth="10" defaultRowHeight="15"/>
  <cols>
    <col min="1" max="1" width="5" customWidth="1"/>
    <col min="2" max="2" width="7.7109375" style="7" customWidth="1"/>
    <col min="3" max="3" width="10.85546875" style="7" customWidth="1"/>
    <col min="4" max="4" width="12.140625" style="7" customWidth="1"/>
    <col min="5" max="5" width="13.42578125" style="8" customWidth="1"/>
    <col min="6" max="8" width="10" style="9" customWidth="1"/>
    <col min="9" max="9" width="7.7109375" style="19" customWidth="1"/>
    <col min="10" max="11" width="11.7109375" style="71" customWidth="1"/>
    <col min="12" max="12" width="14.28515625" style="10" customWidth="1"/>
    <col min="13" max="13" width="11.140625" style="71" customWidth="1"/>
    <col min="14" max="14" width="11.5703125" customWidth="1"/>
    <col min="16" max="16" width="2.85546875" customWidth="1"/>
    <col min="18" max="18" width="12.140625" customWidth="1"/>
  </cols>
  <sheetData>
    <row r="1" spans="2:16" ht="15.75" hidden="1" customHeight="1" thickBot="1"/>
    <row r="2" spans="2:16" ht="15.75" thickBot="1">
      <c r="B2" s="145" t="s">
        <v>25</v>
      </c>
      <c r="C2" s="146"/>
      <c r="D2" s="146"/>
      <c r="E2" s="146"/>
      <c r="F2" s="146"/>
      <c r="G2" s="146"/>
      <c r="H2" s="147"/>
      <c r="I2" s="148" t="s">
        <v>26</v>
      </c>
      <c r="J2" s="149"/>
      <c r="K2" s="149"/>
      <c r="L2" s="149"/>
      <c r="M2" s="149"/>
      <c r="N2" s="149"/>
      <c r="O2" s="150"/>
    </row>
    <row r="3" spans="2:16" s="2" customFormat="1" ht="57.75" customHeight="1" thickBot="1">
      <c r="B3" s="5" t="s">
        <v>4</v>
      </c>
      <c r="C3" s="16" t="s">
        <v>2</v>
      </c>
      <c r="D3" s="6" t="s">
        <v>27</v>
      </c>
      <c r="E3" s="17" t="s">
        <v>8</v>
      </c>
      <c r="F3" s="18" t="s">
        <v>6</v>
      </c>
      <c r="G3" s="83" t="s">
        <v>40</v>
      </c>
      <c r="H3" s="83" t="s">
        <v>43</v>
      </c>
      <c r="I3" s="20" t="s">
        <v>4</v>
      </c>
      <c r="J3" s="21" t="s">
        <v>3</v>
      </c>
      <c r="K3" s="22" t="s">
        <v>10</v>
      </c>
      <c r="L3" s="23" t="s">
        <v>9</v>
      </c>
      <c r="M3" s="84" t="s">
        <v>7</v>
      </c>
      <c r="N3" s="22" t="s">
        <v>40</v>
      </c>
      <c r="O3" s="91" t="s">
        <v>46</v>
      </c>
    </row>
    <row r="4" spans="2:16" s="2" customFormat="1" ht="10.5" customHeight="1"/>
    <row r="5" spans="2:16">
      <c r="B5" s="28" t="str">
        <f>IF(Simulation!$D$6=Calcul!$B5,Calcul!B5,"")</f>
        <v/>
      </c>
      <c r="C5" s="28">
        <f>IF(Simulation!$D$6=Calcul!$B5,Calcul!C5,0)</f>
        <v>0</v>
      </c>
      <c r="D5" s="28">
        <f>IF(Simulation!$D$6=Calcul!$B5,Calcul!D5,0)</f>
        <v>0</v>
      </c>
      <c r="E5" s="28">
        <f>IF(Simulation!$D$6=Calcul!$B5,Calcul!E5,0)</f>
        <v>0</v>
      </c>
      <c r="F5" s="28">
        <f>IF(Simulation!$D$6=Calcul!$B5,Calcul!F5,0)</f>
        <v>0</v>
      </c>
      <c r="G5" s="28">
        <f>IF(Simulation!$D$6=Calcul!$B5,Calcul!G5,0)</f>
        <v>0</v>
      </c>
      <c r="H5" s="28">
        <f>IF(Simulation!$D$6=Calcul!$B5,Calcul!H5,0)</f>
        <v>0</v>
      </c>
      <c r="I5" s="28" t="str">
        <f>IF(Simulation!$D$6=Calcul!$B5,Calcul!I5,"")</f>
        <v/>
      </c>
      <c r="J5" s="28">
        <f>IF(Simulation!$D$6=Calcul!$B5,Calcul!J5,0)</f>
        <v>0</v>
      </c>
      <c r="K5" s="28">
        <f>IF(Simulation!$D$6=Calcul!$B5,Calcul!K5,0)</f>
        <v>0</v>
      </c>
      <c r="L5" s="28">
        <f>IF(Simulation!$D$6=Calcul!$B5,Calcul!L5,0)</f>
        <v>0</v>
      </c>
      <c r="M5" s="28">
        <f>IF(Simulation!$D$6=Calcul!$B5,Calcul!M5,0)</f>
        <v>0</v>
      </c>
      <c r="N5" s="28">
        <f>IF(Simulation!$D$6=Calcul!$B5,Calcul!N5,0)</f>
        <v>0</v>
      </c>
      <c r="O5" s="28">
        <f>IF(Simulation!$D$6=Calcul!$B5,Calcul!O5,0)</f>
        <v>0</v>
      </c>
      <c r="P5" s="101"/>
    </row>
    <row r="6" spans="2:16">
      <c r="B6" s="28" t="str">
        <f>IF(Simulation!$D$6=Calcul!$B6,Calcul!B6,"")</f>
        <v/>
      </c>
      <c r="C6" s="28">
        <f>IF(Simulation!$D$6=Calcul!$B6,Calcul!C6,0)</f>
        <v>0</v>
      </c>
      <c r="D6" s="28">
        <f>IF(Simulation!$D$6=Calcul!$B6,Calcul!D6,0)</f>
        <v>0</v>
      </c>
      <c r="E6" s="28">
        <f>IF(Simulation!$D$6=Calcul!$B6,Calcul!E6,0)</f>
        <v>0</v>
      </c>
      <c r="F6" s="28">
        <f>IF(Simulation!$D$6=Calcul!$B6,Calcul!F6,0)</f>
        <v>0</v>
      </c>
      <c r="G6" s="28">
        <f>IF(Simulation!$D$6=Calcul!$B6,Calcul!G6,0)</f>
        <v>0</v>
      </c>
      <c r="H6" s="28">
        <f>IF(Simulation!$D$6=Calcul!$B6,Calcul!H6,0)</f>
        <v>0</v>
      </c>
      <c r="I6" s="28" t="str">
        <f>IF(Simulation!$D$6=Calcul!$B6,Calcul!I6,"")</f>
        <v/>
      </c>
      <c r="J6" s="28">
        <f>IF(Simulation!$D$6=Calcul!$B6,Calcul!J6,0)</f>
        <v>0</v>
      </c>
      <c r="K6" s="28">
        <f>IF(Simulation!$D$6=Calcul!$B6,Calcul!K6,0)</f>
        <v>0</v>
      </c>
      <c r="L6" s="28">
        <f>IF(Simulation!$D$6=Calcul!$B6,Calcul!L6,0)</f>
        <v>0</v>
      </c>
      <c r="M6" s="28">
        <f>IF(Simulation!$D$6=Calcul!$B6,Calcul!M6,0)</f>
        <v>0</v>
      </c>
      <c r="N6" s="28">
        <f>IF(Simulation!$D$6=Calcul!$B6,Calcul!N6,0)</f>
        <v>0</v>
      </c>
      <c r="O6" s="28">
        <f>IF(Simulation!$D$6=Calcul!$B6,Calcul!O6,0)</f>
        <v>0</v>
      </c>
      <c r="P6" s="101"/>
    </row>
    <row r="7" spans="2:16">
      <c r="B7" s="28" t="str">
        <f>IF(Simulation!$D$6=Calcul!$B7,Calcul!B7,"")</f>
        <v/>
      </c>
      <c r="C7" s="28">
        <f>IF(Simulation!$D$6=Calcul!$B7,Calcul!C7,0)</f>
        <v>0</v>
      </c>
      <c r="D7" s="28">
        <f>IF(Simulation!$D$6=Calcul!$B7,Calcul!D7,0)</f>
        <v>0</v>
      </c>
      <c r="E7" s="28">
        <f>IF(Simulation!$D$6=Calcul!$B7,Calcul!E7,0)</f>
        <v>0</v>
      </c>
      <c r="F7" s="28">
        <f>IF(Simulation!$D$6=Calcul!$B7,Calcul!F7,0)</f>
        <v>0</v>
      </c>
      <c r="G7" s="28">
        <f>IF(Simulation!$D$6=Calcul!$B7,Calcul!G7,0)</f>
        <v>0</v>
      </c>
      <c r="H7" s="28">
        <f>IF(Simulation!$D$6=Calcul!$B7,Calcul!H7,0)</f>
        <v>0</v>
      </c>
      <c r="I7" s="28" t="str">
        <f>IF(Simulation!$D$6=Calcul!$B7,Calcul!I7,"")</f>
        <v/>
      </c>
      <c r="J7" s="28">
        <f>IF(Simulation!$D$6=Calcul!$B7,Calcul!J7,0)</f>
        <v>0</v>
      </c>
      <c r="K7" s="28">
        <f>IF(Simulation!$D$6=Calcul!$B7,Calcul!K7,0)</f>
        <v>0</v>
      </c>
      <c r="L7" s="28">
        <f>IF(Simulation!$D$6=Calcul!$B7,Calcul!L7,0)</f>
        <v>0</v>
      </c>
      <c r="M7" s="28">
        <f>IF(Simulation!$D$6=Calcul!$B7,Calcul!M7,0)</f>
        <v>0</v>
      </c>
      <c r="N7" s="28">
        <f>IF(Simulation!$D$6=Calcul!$B7,Calcul!N7,0)</f>
        <v>0</v>
      </c>
      <c r="O7" s="28">
        <f>IF(Simulation!$D$6=Calcul!$B7,Calcul!O7,0)</f>
        <v>0</v>
      </c>
      <c r="P7" s="101"/>
    </row>
    <row r="8" spans="2:16">
      <c r="B8" s="28" t="str">
        <f>IF(Simulation!$D$6=Calcul!$B8,Calcul!B8,"")</f>
        <v/>
      </c>
      <c r="C8" s="28">
        <f>IF(Simulation!$D$6=Calcul!$B8,Calcul!C8,0)</f>
        <v>0</v>
      </c>
      <c r="D8" s="28">
        <f>IF(Simulation!$D$6=Calcul!$B8,Calcul!D8,0)</f>
        <v>0</v>
      </c>
      <c r="E8" s="28">
        <f>IF(Simulation!$D$6=Calcul!$B8,Calcul!E8,0)</f>
        <v>0</v>
      </c>
      <c r="F8" s="28">
        <f>IF(Simulation!$D$6=Calcul!$B8,Calcul!F8,0)</f>
        <v>0</v>
      </c>
      <c r="G8" s="28">
        <f>IF(Simulation!$D$6=Calcul!$B8,Calcul!G8,0)</f>
        <v>0</v>
      </c>
      <c r="H8" s="28">
        <f>IF(Simulation!$D$6=Calcul!$B8,Calcul!H8,0)</f>
        <v>0</v>
      </c>
      <c r="I8" s="28" t="str">
        <f>IF(Simulation!$D$6=Calcul!$B8,Calcul!I8,"")</f>
        <v/>
      </c>
      <c r="J8" s="28">
        <f>IF(Simulation!$D$6=Calcul!$B8,Calcul!J8,0)</f>
        <v>0</v>
      </c>
      <c r="K8" s="28">
        <f>IF(Simulation!$D$6=Calcul!$B8,Calcul!K8,0)</f>
        <v>0</v>
      </c>
      <c r="L8" s="28">
        <f>IF(Simulation!$D$6=Calcul!$B8,Calcul!L8,0)</f>
        <v>0</v>
      </c>
      <c r="M8" s="28">
        <f>IF(Simulation!$D$6=Calcul!$B8,Calcul!M8,0)</f>
        <v>0</v>
      </c>
      <c r="N8" s="28">
        <f>IF(Simulation!$D$6=Calcul!$B8,Calcul!N8,0)</f>
        <v>0</v>
      </c>
      <c r="O8" s="28">
        <f>IF(Simulation!$D$6=Calcul!$B8,Calcul!O8,0)</f>
        <v>0</v>
      </c>
      <c r="P8" s="101"/>
    </row>
    <row r="9" spans="2:16">
      <c r="B9" s="28" t="str">
        <f>IF(Simulation!$D$6=Calcul!$B9,Calcul!B9,"")</f>
        <v/>
      </c>
      <c r="C9" s="28">
        <f>IF(Simulation!$D$6=Calcul!$B9,Calcul!C9,0)</f>
        <v>0</v>
      </c>
      <c r="D9" s="28">
        <f>IF(Simulation!$D$6=Calcul!$B9,Calcul!D9,0)</f>
        <v>0</v>
      </c>
      <c r="E9" s="28">
        <f>IF(Simulation!$D$6=Calcul!$B9,Calcul!E9,0)</f>
        <v>0</v>
      </c>
      <c r="F9" s="28">
        <f>IF(Simulation!$D$6=Calcul!$B9,Calcul!F9,0)</f>
        <v>0</v>
      </c>
      <c r="G9" s="28">
        <f>IF(Simulation!$D$6=Calcul!$B9,Calcul!G9,0)</f>
        <v>0</v>
      </c>
      <c r="H9" s="28">
        <f>IF(Simulation!$D$6=Calcul!$B9,Calcul!H9,0)</f>
        <v>0</v>
      </c>
      <c r="I9" s="28" t="str">
        <f>IF(Simulation!$D$6=Calcul!$B9,Calcul!I9,"")</f>
        <v/>
      </c>
      <c r="J9" s="28">
        <f>IF(Simulation!$D$6=Calcul!$B9,Calcul!J9,0)</f>
        <v>0</v>
      </c>
      <c r="K9" s="28">
        <f>IF(Simulation!$D$6=Calcul!$B9,Calcul!K9,0)</f>
        <v>0</v>
      </c>
      <c r="L9" s="28">
        <f>IF(Simulation!$D$6=Calcul!$B9,Calcul!L9,0)</f>
        <v>0</v>
      </c>
      <c r="M9" s="28">
        <f>IF(Simulation!$D$6=Calcul!$B9,Calcul!M9,0)</f>
        <v>0</v>
      </c>
      <c r="N9" s="28">
        <f>IF(Simulation!$D$6=Calcul!$B9,Calcul!N9,0)</f>
        <v>0</v>
      </c>
      <c r="O9" s="28">
        <f>IF(Simulation!$D$6=Calcul!$B9,Calcul!O9,0)</f>
        <v>0</v>
      </c>
      <c r="P9" s="101"/>
    </row>
    <row r="10" spans="2:16">
      <c r="B10" s="28" t="str">
        <f>IF(Simulation!$D$6=Calcul!$B10,Calcul!B10,"")</f>
        <v/>
      </c>
      <c r="C10" s="28">
        <f>IF(Simulation!$D$6=Calcul!$B10,Calcul!C10,0)</f>
        <v>0</v>
      </c>
      <c r="D10" s="28">
        <f>IF(Simulation!$D$6=Calcul!$B10,Calcul!D10,0)</f>
        <v>0</v>
      </c>
      <c r="E10" s="28">
        <f>IF(Simulation!$D$6=Calcul!$B10,Calcul!E10,0)</f>
        <v>0</v>
      </c>
      <c r="F10" s="28">
        <f>IF(Simulation!$D$6=Calcul!$B10,Calcul!F10,0)</f>
        <v>0</v>
      </c>
      <c r="G10" s="28">
        <f>IF(Simulation!$D$6=Calcul!$B10,Calcul!G10,0)</f>
        <v>0</v>
      </c>
      <c r="H10" s="28">
        <f>IF(Simulation!$D$6=Calcul!$B10,Calcul!H10,0)</f>
        <v>0</v>
      </c>
      <c r="I10" s="28" t="str">
        <f>IF(Simulation!$D$6=Calcul!$B10,Calcul!I10,"")</f>
        <v/>
      </c>
      <c r="J10" s="28">
        <f>IF(Simulation!$D$6=Calcul!$B10,Calcul!J10,0)</f>
        <v>0</v>
      </c>
      <c r="K10" s="28">
        <f>IF(Simulation!$D$6=Calcul!$B10,Calcul!K10,0)</f>
        <v>0</v>
      </c>
      <c r="L10" s="28">
        <f>IF(Simulation!$D$6=Calcul!$B10,Calcul!L10,0)</f>
        <v>0</v>
      </c>
      <c r="M10" s="28">
        <f>IF(Simulation!$D$6=Calcul!$B10,Calcul!M10,0)</f>
        <v>0</v>
      </c>
      <c r="N10" s="28">
        <f>IF(Simulation!$D$6=Calcul!$B10,Calcul!N10,0)</f>
        <v>0</v>
      </c>
      <c r="O10" s="28">
        <f>IF(Simulation!$D$6=Calcul!$B10,Calcul!O10,0)</f>
        <v>0</v>
      </c>
      <c r="P10" s="101"/>
    </row>
    <row r="11" spans="2:16">
      <c r="B11" s="28" t="str">
        <f>IF(Simulation!$D$6=Calcul!$B11,Calcul!B11,"")</f>
        <v/>
      </c>
      <c r="C11" s="28">
        <f>IF(Simulation!$D$6=Calcul!$B11,Calcul!C11,0)</f>
        <v>0</v>
      </c>
      <c r="D11" s="28">
        <f>IF(Simulation!$D$6=Calcul!$B11,Calcul!D11,0)</f>
        <v>0</v>
      </c>
      <c r="E11" s="28">
        <f>IF(Simulation!$D$6=Calcul!$B11,Calcul!E11,0)</f>
        <v>0</v>
      </c>
      <c r="F11" s="28">
        <f>IF(Simulation!$D$6=Calcul!$B11,Calcul!F11,0)</f>
        <v>0</v>
      </c>
      <c r="G11" s="28">
        <f>IF(Simulation!$D$6=Calcul!$B11,Calcul!G11,0)</f>
        <v>0</v>
      </c>
      <c r="H11" s="28">
        <f>IF(Simulation!$D$6=Calcul!$B11,Calcul!H11,0)</f>
        <v>0</v>
      </c>
      <c r="I11" s="28" t="str">
        <f>IF(Simulation!$D$6=Calcul!$B11,Calcul!I11,"")</f>
        <v/>
      </c>
      <c r="J11" s="28">
        <f>IF(Simulation!$D$6=Calcul!$B11,Calcul!J11,0)</f>
        <v>0</v>
      </c>
      <c r="K11" s="28">
        <f>IF(Simulation!$D$6=Calcul!$B11,Calcul!K11,0)</f>
        <v>0</v>
      </c>
      <c r="L11" s="28">
        <f>IF(Simulation!$D$6=Calcul!$B11,Calcul!L11,0)</f>
        <v>0</v>
      </c>
      <c r="M11" s="28">
        <f>IF(Simulation!$D$6=Calcul!$B11,Calcul!M11,0)</f>
        <v>0</v>
      </c>
      <c r="N11" s="28">
        <f>IF(Simulation!$D$6=Calcul!$B11,Calcul!N11,0)</f>
        <v>0</v>
      </c>
      <c r="O11" s="28">
        <f>IF(Simulation!$D$6=Calcul!$B11,Calcul!O11,0)</f>
        <v>0</v>
      </c>
      <c r="P11" s="101"/>
    </row>
    <row r="12" spans="2:16">
      <c r="B12" s="28" t="str">
        <f>IF(Simulation!$D$6=Calcul!$B12,Calcul!B12,"")</f>
        <v/>
      </c>
      <c r="C12" s="28">
        <f>IF(Simulation!$D$6=Calcul!$B12,Calcul!C12,0)</f>
        <v>0</v>
      </c>
      <c r="D12" s="28">
        <f>IF(Simulation!$D$6=Calcul!$B12,Calcul!D12,0)</f>
        <v>0</v>
      </c>
      <c r="E12" s="28">
        <f>IF(Simulation!$D$6=Calcul!$B12,Calcul!E12,0)</f>
        <v>0</v>
      </c>
      <c r="F12" s="28">
        <f>IF(Simulation!$D$6=Calcul!$B12,Calcul!F12,0)</f>
        <v>0</v>
      </c>
      <c r="G12" s="28">
        <f>IF(Simulation!$D$6=Calcul!$B12,Calcul!G12,0)</f>
        <v>0</v>
      </c>
      <c r="H12" s="28">
        <f>IF(Simulation!$D$6=Calcul!$B12,Calcul!H12,0)</f>
        <v>0</v>
      </c>
      <c r="I12" s="28" t="str">
        <f>IF(Simulation!$D$6=Calcul!$B12,Calcul!I12,"")</f>
        <v/>
      </c>
      <c r="J12" s="28">
        <f>IF(Simulation!$D$6=Calcul!$B12,Calcul!J12,0)</f>
        <v>0</v>
      </c>
      <c r="K12" s="28">
        <f>IF(Simulation!$D$6=Calcul!$B12,Calcul!K12,0)</f>
        <v>0</v>
      </c>
      <c r="L12" s="28">
        <f>IF(Simulation!$D$6=Calcul!$B12,Calcul!L12,0)</f>
        <v>0</v>
      </c>
      <c r="M12" s="28">
        <f>IF(Simulation!$D$6=Calcul!$B12,Calcul!M12,0)</f>
        <v>0</v>
      </c>
      <c r="N12" s="28">
        <f>IF(Simulation!$D$6=Calcul!$B12,Calcul!N12,0)</f>
        <v>0</v>
      </c>
      <c r="O12" s="28">
        <f>IF(Simulation!$D$6=Calcul!$B12,Calcul!O12,0)</f>
        <v>0</v>
      </c>
      <c r="P12" s="101"/>
    </row>
    <row r="13" spans="2:16">
      <c r="B13" s="28" t="str">
        <f>IF(Simulation!$D$6=Calcul!$B13,Calcul!B13,"")</f>
        <v/>
      </c>
      <c r="C13" s="28">
        <f>IF(Simulation!$D$6=Calcul!$B13,Calcul!C13,0)</f>
        <v>0</v>
      </c>
      <c r="D13" s="28">
        <f>IF(Simulation!$D$6=Calcul!$B13,Calcul!D13,0)</f>
        <v>0</v>
      </c>
      <c r="E13" s="28">
        <f>IF(Simulation!$D$6=Calcul!$B13,Calcul!E13,0)</f>
        <v>0</v>
      </c>
      <c r="F13" s="28">
        <f>IF(Simulation!$D$6=Calcul!$B13,Calcul!F13,0)</f>
        <v>0</v>
      </c>
      <c r="G13" s="28">
        <f>IF(Simulation!$D$6=Calcul!$B13,Calcul!G13,0)</f>
        <v>0</v>
      </c>
      <c r="H13" s="28">
        <f>IF(Simulation!$D$6=Calcul!$B13,Calcul!H13,0)</f>
        <v>0</v>
      </c>
      <c r="I13" s="28" t="str">
        <f>IF(Simulation!$D$6=Calcul!$B13,Calcul!I13,"")</f>
        <v/>
      </c>
      <c r="J13" s="28">
        <f>IF(Simulation!$D$6=Calcul!$B13,Calcul!J13,0)</f>
        <v>0</v>
      </c>
      <c r="K13" s="28">
        <f>IF(Simulation!$D$6=Calcul!$B13,Calcul!K13,0)</f>
        <v>0</v>
      </c>
      <c r="L13" s="28">
        <f>IF(Simulation!$D$6=Calcul!$B13,Calcul!L13,0)</f>
        <v>0</v>
      </c>
      <c r="M13" s="28">
        <f>IF(Simulation!$D$6=Calcul!$B13,Calcul!M13,0)</f>
        <v>0</v>
      </c>
      <c r="N13" s="28">
        <f>IF(Simulation!$D$6=Calcul!$B13,Calcul!N13,0)</f>
        <v>0</v>
      </c>
      <c r="O13" s="28">
        <f>IF(Simulation!$D$6=Calcul!$B13,Calcul!O13,0)</f>
        <v>0</v>
      </c>
      <c r="P13" s="101"/>
    </row>
    <row r="14" spans="2:16">
      <c r="B14" s="28" t="str">
        <f>IF(Simulation!$D$6=Calcul!$B14,Calcul!B14,"")</f>
        <v/>
      </c>
      <c r="C14" s="28">
        <f>IF(Simulation!$D$6=Calcul!$B14,Calcul!C14,0)</f>
        <v>0</v>
      </c>
      <c r="D14" s="28">
        <f>IF(Simulation!$D$6=Calcul!$B14,Calcul!D14,0)</f>
        <v>0</v>
      </c>
      <c r="E14" s="28">
        <f>IF(Simulation!$D$6=Calcul!$B14,Calcul!E14,0)</f>
        <v>0</v>
      </c>
      <c r="F14" s="28">
        <f>IF(Simulation!$D$6=Calcul!$B14,Calcul!F14,0)</f>
        <v>0</v>
      </c>
      <c r="G14" s="28">
        <f>IF(Simulation!$D$6=Calcul!$B14,Calcul!G14,0)</f>
        <v>0</v>
      </c>
      <c r="H14" s="28">
        <f>IF(Simulation!$D$6=Calcul!$B14,Calcul!H14,0)</f>
        <v>0</v>
      </c>
      <c r="I14" s="28" t="str">
        <f>IF(Simulation!$D$6=Calcul!$B14,Calcul!I14,"")</f>
        <v/>
      </c>
      <c r="J14" s="28">
        <f>IF(Simulation!$D$6=Calcul!$B14,Calcul!J14,0)</f>
        <v>0</v>
      </c>
      <c r="K14" s="28">
        <f>IF(Simulation!$D$6=Calcul!$B14,Calcul!K14,0)</f>
        <v>0</v>
      </c>
      <c r="L14" s="28">
        <f>IF(Simulation!$D$6=Calcul!$B14,Calcul!L14,0)</f>
        <v>0</v>
      </c>
      <c r="M14" s="28">
        <f>IF(Simulation!$D$6=Calcul!$B14,Calcul!M14,0)</f>
        <v>0</v>
      </c>
      <c r="N14" s="28">
        <f>IF(Simulation!$D$6=Calcul!$B14,Calcul!N14,0)</f>
        <v>0</v>
      </c>
      <c r="O14" s="28">
        <f>IF(Simulation!$D$6=Calcul!$B14,Calcul!O14,0)</f>
        <v>0</v>
      </c>
      <c r="P14" s="101"/>
    </row>
    <row r="15" spans="2:16">
      <c r="B15" s="28" t="str">
        <f>IF(Simulation!$D$6=Calcul!$B15,Calcul!B15,"")</f>
        <v/>
      </c>
      <c r="C15" s="28">
        <f>IF(Simulation!$D$6=Calcul!$B15,Calcul!C15,0)</f>
        <v>0</v>
      </c>
      <c r="D15" s="28">
        <f>IF(Simulation!$D$6=Calcul!$B15,Calcul!D15,0)</f>
        <v>0</v>
      </c>
      <c r="E15" s="28">
        <f>IF(Simulation!$D$6=Calcul!$B15,Calcul!E15,0)</f>
        <v>0</v>
      </c>
      <c r="F15" s="28">
        <f>IF(Simulation!$D$6=Calcul!$B15,Calcul!F15,0)</f>
        <v>0</v>
      </c>
      <c r="G15" s="28">
        <f>IF(Simulation!$D$6=Calcul!$B15,Calcul!G15,0)</f>
        <v>0</v>
      </c>
      <c r="H15" s="28">
        <f>IF(Simulation!$D$6=Calcul!$B15,Calcul!H15,0)</f>
        <v>0</v>
      </c>
      <c r="I15" s="28" t="str">
        <f>IF(Simulation!$D$6=Calcul!$B15,Calcul!I15,"")</f>
        <v/>
      </c>
      <c r="J15" s="28">
        <f>IF(Simulation!$D$6=Calcul!$B15,Calcul!J15,0)</f>
        <v>0</v>
      </c>
      <c r="K15" s="28">
        <f>IF(Simulation!$D$6=Calcul!$B15,Calcul!K15,0)</f>
        <v>0</v>
      </c>
      <c r="L15" s="28">
        <f>IF(Simulation!$D$6=Calcul!$B15,Calcul!L15,0)</f>
        <v>0</v>
      </c>
      <c r="M15" s="28">
        <f>IF(Simulation!$D$6=Calcul!$B15,Calcul!M15,0)</f>
        <v>0</v>
      </c>
      <c r="N15" s="28">
        <f>IF(Simulation!$D$6=Calcul!$B15,Calcul!N15,0)</f>
        <v>0</v>
      </c>
      <c r="O15" s="28">
        <f>IF(Simulation!$D$6=Calcul!$B15,Calcul!O15,0)</f>
        <v>0</v>
      </c>
      <c r="P15" s="101"/>
    </row>
    <row r="16" spans="2:16">
      <c r="B16" s="28" t="str">
        <f>IF(Simulation!$D$6=Calcul!$B16,Calcul!B16,"")</f>
        <v/>
      </c>
      <c r="C16" s="28">
        <f>IF(Simulation!$D$6=Calcul!$B16,Calcul!C16,0)</f>
        <v>0</v>
      </c>
      <c r="D16" s="28">
        <f>IF(Simulation!$D$6=Calcul!$B16,Calcul!D16,0)</f>
        <v>0</v>
      </c>
      <c r="E16" s="28">
        <f>IF(Simulation!$D$6=Calcul!$B16,Calcul!E16,0)</f>
        <v>0</v>
      </c>
      <c r="F16" s="28">
        <f>IF(Simulation!$D$6=Calcul!$B16,Calcul!F16,0)</f>
        <v>0</v>
      </c>
      <c r="G16" s="28">
        <f>IF(Simulation!$D$6=Calcul!$B16,Calcul!G16,0)</f>
        <v>0</v>
      </c>
      <c r="H16" s="28">
        <f>IF(Simulation!$D$6=Calcul!$B16,Calcul!H16,0)</f>
        <v>0</v>
      </c>
      <c r="I16" s="28" t="str">
        <f>IF(Simulation!$D$6=Calcul!$B16,Calcul!I16,"")</f>
        <v/>
      </c>
      <c r="J16" s="28">
        <f>IF(Simulation!$D$6=Calcul!$B16,Calcul!J16,0)</f>
        <v>0</v>
      </c>
      <c r="K16" s="28">
        <f>IF(Simulation!$D$6=Calcul!$B16,Calcul!K16,0)</f>
        <v>0</v>
      </c>
      <c r="L16" s="28">
        <f>IF(Simulation!$D$6=Calcul!$B16,Calcul!L16,0)</f>
        <v>0</v>
      </c>
      <c r="M16" s="28">
        <f>IF(Simulation!$D$6=Calcul!$B16,Calcul!M16,0)</f>
        <v>0</v>
      </c>
      <c r="N16" s="28">
        <f>IF(Simulation!$D$6=Calcul!$B16,Calcul!N16,0)</f>
        <v>0</v>
      </c>
      <c r="O16" s="28">
        <f>IF(Simulation!$D$6=Calcul!$B16,Calcul!O16,0)</f>
        <v>0</v>
      </c>
      <c r="P16" s="101"/>
    </row>
    <row r="17" spans="2:20">
      <c r="B17" s="28" t="str">
        <f>IF(Simulation!$D$6=Calcul!$B17,Calcul!B17,"")</f>
        <v/>
      </c>
      <c r="C17" s="28">
        <f>IF(Simulation!$D$6=Calcul!$B17,Calcul!C17,0)</f>
        <v>0</v>
      </c>
      <c r="D17" s="28">
        <f>IF(Simulation!$D$6=Calcul!$B17,Calcul!D17,0)</f>
        <v>0</v>
      </c>
      <c r="E17" s="28">
        <f>IF(Simulation!$D$6=Calcul!$B17,Calcul!E17,0)</f>
        <v>0</v>
      </c>
      <c r="F17" s="28">
        <f>IF(Simulation!$D$6=Calcul!$B17,Calcul!F17,0)</f>
        <v>0</v>
      </c>
      <c r="G17" s="28">
        <f>IF(Simulation!$D$6=Calcul!$B17,Calcul!G17,0)</f>
        <v>0</v>
      </c>
      <c r="H17" s="28">
        <f>IF(Simulation!$D$6=Calcul!$B17,Calcul!H17,0)</f>
        <v>0</v>
      </c>
      <c r="I17" s="28" t="str">
        <f>IF(Simulation!$D$6=Calcul!$B17,Calcul!I17,"")</f>
        <v/>
      </c>
      <c r="J17" s="28">
        <f>IF(Simulation!$D$6=Calcul!$B17,Calcul!J17,0)</f>
        <v>0</v>
      </c>
      <c r="K17" s="28">
        <f>IF(Simulation!$D$6=Calcul!$B17,Calcul!K17,0)</f>
        <v>0</v>
      </c>
      <c r="L17" s="28">
        <f>IF(Simulation!$D$6=Calcul!$B17,Calcul!L17,0)</f>
        <v>0</v>
      </c>
      <c r="M17" s="28">
        <f>IF(Simulation!$D$6=Calcul!$B17,Calcul!M17,0)</f>
        <v>0</v>
      </c>
      <c r="N17" s="28">
        <f>IF(Simulation!$D$6=Calcul!$B17,Calcul!N17,0)</f>
        <v>0</v>
      </c>
      <c r="O17" s="28">
        <f>IF(Simulation!$D$6=Calcul!$B17,Calcul!O17,0)</f>
        <v>0</v>
      </c>
      <c r="P17" s="101"/>
    </row>
    <row r="18" spans="2:20">
      <c r="B18" s="28" t="str">
        <f>IF(Simulation!$D$6=Calcul!$B18,Calcul!B18,"")</f>
        <v/>
      </c>
      <c r="C18" s="28">
        <f>IF(Simulation!$D$6=Calcul!$B18,Calcul!C18,0)</f>
        <v>0</v>
      </c>
      <c r="D18" s="28">
        <f>IF(Simulation!$D$6=Calcul!$B18,Calcul!D18,0)</f>
        <v>0</v>
      </c>
      <c r="E18" s="28">
        <f>IF(Simulation!$D$6=Calcul!$B18,Calcul!E18,0)</f>
        <v>0</v>
      </c>
      <c r="F18" s="28">
        <f>IF(Simulation!$D$6=Calcul!$B18,Calcul!F18,0)</f>
        <v>0</v>
      </c>
      <c r="G18" s="28">
        <f>IF(Simulation!$D$6=Calcul!$B18,Calcul!G18,0)</f>
        <v>0</v>
      </c>
      <c r="H18" s="28">
        <f>IF(Simulation!$D$6=Calcul!$B18,Calcul!H18,0)</f>
        <v>0</v>
      </c>
      <c r="I18" s="28" t="str">
        <f>IF(Simulation!$D$6=Calcul!$B18,Calcul!I18,"")</f>
        <v/>
      </c>
      <c r="J18" s="28">
        <f>IF(Simulation!$D$6=Calcul!$B18,Calcul!J18,0)</f>
        <v>0</v>
      </c>
      <c r="K18" s="28">
        <f>IF(Simulation!$D$6=Calcul!$B18,Calcul!K18,0)</f>
        <v>0</v>
      </c>
      <c r="L18" s="28">
        <f>IF(Simulation!$D$6=Calcul!$B18,Calcul!L18,0)</f>
        <v>0</v>
      </c>
      <c r="M18" s="28">
        <f>IF(Simulation!$D$6=Calcul!$B18,Calcul!M18,0)</f>
        <v>0</v>
      </c>
      <c r="N18" s="28">
        <f>IF(Simulation!$D$6=Calcul!$B18,Calcul!N18,0)</f>
        <v>0</v>
      </c>
      <c r="O18" s="28">
        <f>IF(Simulation!$D$6=Calcul!$B18,Calcul!O18,0)</f>
        <v>0</v>
      </c>
      <c r="P18" s="101"/>
    </row>
    <row r="19" spans="2:20">
      <c r="B19" s="28" t="str">
        <f>IF(Simulation!$D$6=Calcul!$B19,Calcul!B19,"")</f>
        <v/>
      </c>
      <c r="C19" s="28">
        <f>IF(Simulation!$D$6=Calcul!$B19,Calcul!C19,0)</f>
        <v>0</v>
      </c>
      <c r="D19" s="28">
        <f>IF(Simulation!$D$6=Calcul!$B19,Calcul!D19,0)</f>
        <v>0</v>
      </c>
      <c r="E19" s="28">
        <f>IF(Simulation!$D$6=Calcul!$B19,Calcul!E19,0)</f>
        <v>0</v>
      </c>
      <c r="F19" s="28">
        <f>IF(Simulation!$D$6=Calcul!$B19,Calcul!F19,0)</f>
        <v>0</v>
      </c>
      <c r="G19" s="28">
        <f>IF(Simulation!$D$6=Calcul!$B19,Calcul!G19,0)</f>
        <v>0</v>
      </c>
      <c r="H19" s="28">
        <f>IF(Simulation!$D$6=Calcul!$B19,Calcul!H19,0)</f>
        <v>0</v>
      </c>
      <c r="I19" s="28" t="str">
        <f>IF(Simulation!$D$6=Calcul!$B19,Calcul!I19,"")</f>
        <v/>
      </c>
      <c r="J19" s="28">
        <f>IF(Simulation!$D$6=Calcul!$B19,Calcul!J19,0)</f>
        <v>0</v>
      </c>
      <c r="K19" s="28">
        <f>IF(Simulation!$D$6=Calcul!$B19,Calcul!K19,0)</f>
        <v>0</v>
      </c>
      <c r="L19" s="28">
        <f>IF(Simulation!$D$6=Calcul!$B19,Calcul!L19,0)</f>
        <v>0</v>
      </c>
      <c r="M19" s="28">
        <f>IF(Simulation!$D$6=Calcul!$B19,Calcul!M19,0)</f>
        <v>0</v>
      </c>
      <c r="N19" s="28">
        <f>IF(Simulation!$D$6=Calcul!$B19,Calcul!N19,0)</f>
        <v>0</v>
      </c>
      <c r="O19" s="28">
        <f>IF(Simulation!$D$6=Calcul!$B19,Calcul!O19,0)</f>
        <v>0</v>
      </c>
      <c r="P19" s="101"/>
    </row>
    <row r="20" spans="2:20">
      <c r="B20" s="28" t="str">
        <f>IF(Simulation!$D$6=Calcul!$B20,Calcul!B20,"")</f>
        <v/>
      </c>
      <c r="C20" s="28">
        <f>IF(Simulation!$D$6=Calcul!$B20,Calcul!C20,0)</f>
        <v>0</v>
      </c>
      <c r="D20" s="28">
        <f>IF(Simulation!$D$6=Calcul!$B20,Calcul!D20,0)</f>
        <v>0</v>
      </c>
      <c r="E20" s="28">
        <f>IF(Simulation!$D$6=Calcul!$B20,Calcul!E20,0)</f>
        <v>0</v>
      </c>
      <c r="F20" s="28">
        <f>IF(Simulation!$D$6=Calcul!$B20,Calcul!F20,0)</f>
        <v>0</v>
      </c>
      <c r="G20" s="28">
        <f>IF(Simulation!$D$6=Calcul!$B20,Calcul!G20,0)</f>
        <v>0</v>
      </c>
      <c r="H20" s="28">
        <f>IF(Simulation!$D$6=Calcul!$B20,Calcul!H20,0)</f>
        <v>0</v>
      </c>
      <c r="I20" s="28" t="str">
        <f>IF(Simulation!$D$6=Calcul!$B20,Calcul!I20,"")</f>
        <v/>
      </c>
      <c r="J20" s="28">
        <f>IF(Simulation!$D$6=Calcul!$B20,Calcul!J20,0)</f>
        <v>0</v>
      </c>
      <c r="K20" s="28">
        <f>IF(Simulation!$D$6=Calcul!$B20,Calcul!K20,0)</f>
        <v>0</v>
      </c>
      <c r="L20" s="28">
        <f>IF(Simulation!$D$6=Calcul!$B20,Calcul!L20,0)</f>
        <v>0</v>
      </c>
      <c r="M20" s="28">
        <f>IF(Simulation!$D$6=Calcul!$B20,Calcul!M20,0)</f>
        <v>0</v>
      </c>
      <c r="N20" s="28">
        <f>IF(Simulation!$D$6=Calcul!$B20,Calcul!N20,0)</f>
        <v>0</v>
      </c>
      <c r="O20" s="28">
        <f>IF(Simulation!$D$6=Calcul!$B20,Calcul!O20,0)</f>
        <v>0</v>
      </c>
      <c r="P20" s="101"/>
    </row>
    <row r="21" spans="2:20">
      <c r="C21" s="1"/>
      <c r="J21" s="1"/>
      <c r="K21" s="1"/>
      <c r="Q21" s="100" t="s">
        <v>34</v>
      </c>
    </row>
    <row r="22" spans="2:20">
      <c r="Q22" t="s">
        <v>33</v>
      </c>
      <c r="R22" t="s">
        <v>35</v>
      </c>
      <c r="S22" s="93" t="s">
        <v>44</v>
      </c>
      <c r="T22" s="92" t="s">
        <v>47</v>
      </c>
    </row>
    <row r="23" spans="2:20">
      <c r="B23" s="42" t="str">
        <f>CONCATENATE(B5,B6,B7,B8,B9,B10,B11,B12,B13,B14,B15,B16,B17,B18,B19,B20)</f>
        <v/>
      </c>
      <c r="C23" s="42" t="str">
        <f t="shared" ref="C23:O23" si="0">IF(SUM(C5:C20)=0,"",SUM(C5:C20))</f>
        <v/>
      </c>
      <c r="D23" s="42" t="str">
        <f t="shared" si="0"/>
        <v/>
      </c>
      <c r="E23" s="42" t="str">
        <f t="shared" si="0"/>
        <v/>
      </c>
      <c r="F23" s="42" t="str">
        <f t="shared" si="0"/>
        <v/>
      </c>
      <c r="G23" s="42" t="str">
        <f t="shared" si="0"/>
        <v/>
      </c>
      <c r="H23" s="42" t="str">
        <f t="shared" si="0"/>
        <v/>
      </c>
      <c r="I23" s="42" t="str">
        <f>CONCATENATE(I5,I6,I7,I8,I9,I10,I11,I12,I13,I14,I15,I16,I17,I18,I19,I20)</f>
        <v/>
      </c>
      <c r="J23" s="42" t="str">
        <f t="shared" si="0"/>
        <v/>
      </c>
      <c r="K23" s="42" t="str">
        <f t="shared" si="0"/>
        <v/>
      </c>
      <c r="L23" s="42" t="str">
        <f t="shared" si="0"/>
        <v/>
      </c>
      <c r="M23" s="42" t="str">
        <f t="shared" si="0"/>
        <v/>
      </c>
      <c r="N23" s="42" t="str">
        <f t="shared" si="0"/>
        <v/>
      </c>
      <c r="O23" s="42" t="str">
        <f t="shared" si="0"/>
        <v/>
      </c>
      <c r="Q23" s="42" t="str">
        <f>IF(E23="","",MAX(L23-E23,0))</f>
        <v/>
      </c>
      <c r="R23" s="69" t="str">
        <f>IF(Q23="","",Q23*Simulation!$K$2*14)</f>
        <v/>
      </c>
      <c r="S23" s="69" t="str">
        <f>IF(G23="","",N23-G23)</f>
        <v/>
      </c>
      <c r="T23" s="69" t="str">
        <f>IF(S23="","",IF(R23="","",R23+S23))</f>
        <v/>
      </c>
    </row>
  </sheetData>
  <sheetProtection algorithmName="SHA-512" hashValue="63QzJ28wk+h59bjvi8QrcZVO/D+7eqpx4FS6TJ0/UNjUv9mw48lUPmu6eHDYZAR58OcJeYtOsCQ4dyd7QYgxkw==" saltValue="u0o1cIQbpXg9ewTy4swgzQ==" spinCount="100000" sheet="1" objects="1" scenarios="1" selectLockedCells="1" selectUnlockedCells="1"/>
  <mergeCells count="2">
    <mergeCell ref="B2:H2"/>
    <mergeCell ref="I2:O2"/>
  </mergeCells>
  <pageMargins left="0.7" right="0.7" top="0.75" bottom="0.75" header="0.3" footer="0.3"/>
  <pageSetup paperSize="9" orientation="portrait" horizontalDpi="4294967293" verticalDpi="0" r:id="rId1"/>
  <ignoredErrors>
    <ignoredError sqref="I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Simulation</vt:lpstr>
      <vt:lpstr>Calcul</vt:lpstr>
      <vt:lpstr>Transfert</vt:lpstr>
      <vt:lpstr>Simulation!Zone_d_impression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Florence SAVARY</dc:creator>
  <cp:lastModifiedBy>Florence SAVARY</cp:lastModifiedBy>
  <cp:lastPrinted>2024-07-15T10:09:36Z</cp:lastPrinted>
  <dcterms:created xsi:type="dcterms:W3CDTF">2024-07-01T10:06:22Z</dcterms:created>
  <dcterms:modified xsi:type="dcterms:W3CDTF">2024-09-15T14:08:42Z</dcterms:modified>
</cp:coreProperties>
</file>